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Załącznik Nr 1" sheetId="1" r:id="rId1"/>
    <sheet name="Załącznik Nr 1a" sheetId="2" r:id="rId2"/>
    <sheet name="Załącznik Nr 2" sheetId="3" r:id="rId3"/>
    <sheet name="Załącznik Nr 2a" sheetId="4" r:id="rId4"/>
    <sheet name="Załącznik Nr 3" sheetId="5" r:id="rId5"/>
    <sheet name="Załącznik Nr 6" sheetId="6" r:id="rId6"/>
    <sheet name="Zest. doch. wg ważn. źródeł" sheetId="7" r:id="rId7"/>
    <sheet name="Plan wyd. " sheetId="8" r:id="rId8"/>
  </sheets>
  <definedNames/>
  <calcPr fullCalcOnLoad="1"/>
</workbook>
</file>

<file path=xl/sharedStrings.xml><?xml version="1.0" encoding="utf-8"?>
<sst xmlns="http://schemas.openxmlformats.org/spreadsheetml/2006/main" count="991" uniqueCount="437">
  <si>
    <t>TREŚĆ</t>
  </si>
  <si>
    <t>Dz.010</t>
  </si>
  <si>
    <t>r.01008</t>
  </si>
  <si>
    <t>r.01010</t>
  </si>
  <si>
    <t>r.01095</t>
  </si>
  <si>
    <t>ROLNICTWO I ŁOWIECTWO</t>
  </si>
  <si>
    <t>Melioracje wodne</t>
  </si>
  <si>
    <t>- wpływy z różnych opłat</t>
  </si>
  <si>
    <t>- odsetki od nieterminowych wpłat z tytułu podatków i opłat</t>
  </si>
  <si>
    <t xml:space="preserve">Infrastruktura wodociągowa i sanitacyjna wsi </t>
  </si>
  <si>
    <t>Pozostała działalność</t>
  </si>
  <si>
    <t>- wpływy z opłat za zarząd, użytkowanie i użytkowanie wieczyste nieruchomości</t>
  </si>
  <si>
    <t>- dochody z najmu i dzierżawy składników majątkowych Skarbu Państwa, jednostek samorządu terytorialnego lub innych jednostek zaliczanych do sektora finansów publicznych oraz innych umów o podobnym charakterze</t>
  </si>
  <si>
    <t>Wskaźnik 04:03</t>
  </si>
  <si>
    <t>Dz.020</t>
  </si>
  <si>
    <t>r.02095</t>
  </si>
  <si>
    <t>Dz.600</t>
  </si>
  <si>
    <t>r.60016</t>
  </si>
  <si>
    <t>Dz.700</t>
  </si>
  <si>
    <t>r.70005</t>
  </si>
  <si>
    <t>r.75023</t>
  </si>
  <si>
    <t>LEŚNICTWO</t>
  </si>
  <si>
    <t>TRANSPORT I ŁĄCZNOŚĆ</t>
  </si>
  <si>
    <t>Drogi publiczne gminne</t>
  </si>
  <si>
    <t>GOSPODARKA MIESZKANIOWA</t>
  </si>
  <si>
    <t>- wpływy ze sprzedaży wyrobów i składników majątkowych</t>
  </si>
  <si>
    <t>ADMINISTRACJA PUBLICZNA</t>
  </si>
  <si>
    <t>Urzędy Wojewódzkie</t>
  </si>
  <si>
    <t>- dotacje celowe otrzymane z budżetu państwa na realizację zadań bieżących z zakresu administracji rządowej oraz innych zadań zleconych gminie (związkom gmin) ustawami</t>
  </si>
  <si>
    <t xml:space="preserve">Urzędy gmin </t>
  </si>
  <si>
    <t>- dochody z najmu i dzierżawy składników majątkowych Skarbu Państwa, j.s.t. lub innych jednostek zaliczanych do sektora finansów publicznych oraz innych umów o podobnym charakterze</t>
  </si>
  <si>
    <t>r.75101</t>
  </si>
  <si>
    <t>Dz.754</t>
  </si>
  <si>
    <t>r.75414</t>
  </si>
  <si>
    <t>Dz.756</t>
  </si>
  <si>
    <t>r.75601</t>
  </si>
  <si>
    <t>- wpływy z różnych dochodów</t>
  </si>
  <si>
    <t xml:space="preserve">URZĘDY NACZELNYCH ORGANÓW WŁADZY PAŃSTWOWEJ, KONTROLI I OCHRONY PRAWA ORAZ SĄDOWNICTWA </t>
  </si>
  <si>
    <t>BEZPIECZEŃSTWO PUBLICZNE I OCHRONA PRZECIWPOŻAROWA</t>
  </si>
  <si>
    <t>Obrona cywilna</t>
  </si>
  <si>
    <r>
      <t>r.</t>
    </r>
    <r>
      <rPr>
        <u val="single"/>
        <sz val="12"/>
        <rFont val="Times New Roman"/>
        <family val="1"/>
      </rPr>
      <t>75615</t>
    </r>
  </si>
  <si>
    <t xml:space="preserve">r.75618 </t>
  </si>
  <si>
    <r>
      <t>- podatek od działalności gospodarczej osób fizycznych, opłacany w formie karty podatkowej</t>
    </r>
    <r>
      <rPr>
        <u val="single"/>
        <sz val="12"/>
        <rFont val="Times New Roman"/>
        <family val="1"/>
      </rPr>
      <t xml:space="preserve"> </t>
    </r>
  </si>
  <si>
    <t>- podatek od nieruchomości</t>
  </si>
  <si>
    <t>- podatek rolny</t>
  </si>
  <si>
    <t>- podatek leśny</t>
  </si>
  <si>
    <t>- podatek od środków transportowych</t>
  </si>
  <si>
    <t>- podatek od spadków i darowizn</t>
  </si>
  <si>
    <t>- podatek od posiadania psów</t>
  </si>
  <si>
    <t>- wpływy z opłaty targowej</t>
  </si>
  <si>
    <t>- podatek od czynności cywilnoprawnych</t>
  </si>
  <si>
    <t>Wpływy z  innych opłat stanowiących dochody jednostek samorządu terytorialnego na podstawie ustaw</t>
  </si>
  <si>
    <t>- wpływy z opłaty skarbowej</t>
  </si>
  <si>
    <t>- wpływy z opłat za zezwolenie na sprzedaż alkoholu</t>
  </si>
  <si>
    <t>r.75621</t>
  </si>
  <si>
    <t>Dz.758</t>
  </si>
  <si>
    <t>r.75801</t>
  </si>
  <si>
    <t>r.75814</t>
  </si>
  <si>
    <t>Dz.801</t>
  </si>
  <si>
    <t>r.80101</t>
  </si>
  <si>
    <t>Wpływy z różnych rozliczeń</t>
  </si>
  <si>
    <t xml:space="preserve"> </t>
  </si>
  <si>
    <t>- wpływy z opłaty eksploatacyjnej</t>
  </si>
  <si>
    <t>Udziały gmin w podatkach stanowiących dochód budżetu państwa</t>
  </si>
  <si>
    <t>- podatek dochodowy od osób prawnych</t>
  </si>
  <si>
    <t>RÓŻNE ROZLICZENIA</t>
  </si>
  <si>
    <t>Różne rozliczenia finansowe</t>
  </si>
  <si>
    <t>- pozostałe odsetki</t>
  </si>
  <si>
    <t xml:space="preserve">OŚWIATA I WYCHOWANIE </t>
  </si>
  <si>
    <t>Szkoły podstawowe</t>
  </si>
  <si>
    <t>Dowożenie uczniów do szkół</t>
  </si>
  <si>
    <r>
      <t>-wpływy z usług</t>
    </r>
    <r>
      <rPr>
        <b/>
        <sz val="12"/>
        <rFont val="Times New Roman"/>
        <family val="1"/>
      </rPr>
      <t xml:space="preserve"> </t>
    </r>
  </si>
  <si>
    <t>Dz.851</t>
  </si>
  <si>
    <t>r.85121</t>
  </si>
  <si>
    <t>OCHRONA ZDROWIA</t>
  </si>
  <si>
    <t>Lecznictwo ambulatoryjne</t>
  </si>
  <si>
    <r>
      <t xml:space="preserve">- </t>
    </r>
    <r>
      <rPr>
        <sz val="12"/>
        <rFont val="Times New Roman"/>
        <family val="1"/>
      </rPr>
      <t>wpływy z różnych dochodów</t>
    </r>
  </si>
  <si>
    <t xml:space="preserve"> - dotacje celowe otrzymane z budżetu państwa na realizację zadań bieżących z zakresu administracji rządowej oraz innych zadań zleconych gminie (związkom gmin) ustawami</t>
  </si>
  <si>
    <t>Zasiłki i pomoc w naturze oraz składki na ubezpieczenie społeczne</t>
  </si>
  <si>
    <t>Dodatki mieszkaniowe</t>
  </si>
  <si>
    <t>Dz.854</t>
  </si>
  <si>
    <t>r.85401</t>
  </si>
  <si>
    <t>Dz.900</t>
  </si>
  <si>
    <t>r.90015</t>
  </si>
  <si>
    <t>Ośrodki pomocy społecznej</t>
  </si>
  <si>
    <t>Usługi opiekuńcze i specjalistyczne usługi opiekuńcze</t>
  </si>
  <si>
    <t>- wpływy z usług</t>
  </si>
  <si>
    <t>EDUKACYJNA OPIEKA WYCHOWAWCZA</t>
  </si>
  <si>
    <t>Świetlice szkolne</t>
  </si>
  <si>
    <t>GOSPODARKA KOMUNALNA I OCHRONA ŚRODOWISKA</t>
  </si>
  <si>
    <t>Oświetlenie ulic, placów i dróg</t>
  </si>
  <si>
    <t>Gospodarka gruntami i nieruchomościami</t>
  </si>
  <si>
    <t>- dochody z najmu i dzierżawy składników majątkowych Skarbu Państwa, jednostek samorządu terytorialnego lub innych jednostek zaliczanych do sektora finansów publicznych oraz innych umów o podobnym charakterze.</t>
  </si>
  <si>
    <t xml:space="preserve"> Wpływy z podatku dochodowego od osób fizycznych</t>
  </si>
  <si>
    <t>- podatek dochodowy od osób fizycznych</t>
  </si>
  <si>
    <t>Część oświatowa subwencji ogólnej dla jednostek samorządu terytorialnego</t>
  </si>
  <si>
    <t>Ogółem dochody:</t>
  </si>
  <si>
    <t>Dz.750</t>
  </si>
  <si>
    <t>r.75011</t>
  </si>
  <si>
    <t>Dz.751</t>
  </si>
  <si>
    <t>URZĘDY NACZELNYCH ORGANÓW WŁADZY PAŃSTWOWEJ, KONTROLI I OCHRONY PRAWA ORAZ SĄDOWNICTWA</t>
  </si>
  <si>
    <t>Urzędy naczelnych organów władzy państwowej, kontroli i ochrony prawa</t>
  </si>
  <si>
    <t>Zasiłki i pomoc w naturze oraz składki na ubezpieczenia społeczne i zdrowotne</t>
  </si>
  <si>
    <t>§ 6050</t>
  </si>
  <si>
    <t>§ 4100</t>
  </si>
  <si>
    <t>§ 4210</t>
  </si>
  <si>
    <t>§ 4300</t>
  </si>
  <si>
    <t>Infrastruktura wodociągowa i sanitacyjna wsi</t>
  </si>
  <si>
    <t>- wydatki inwestycyjne jednostek budżetowych</t>
  </si>
  <si>
    <t xml:space="preserve">- zakup materiałów i wyposażenia </t>
  </si>
  <si>
    <t>Izby Rolnicze</t>
  </si>
  <si>
    <t>- wpłaty gmin na rzecz Izb Rolniczych w wysokości 2% uzyskanych wpływów z podatku rolnego</t>
  </si>
  <si>
    <t>- zakup materiałów i wyposażenia</t>
  </si>
  <si>
    <t>- zakup usług pozostałych</t>
  </si>
  <si>
    <t xml:space="preserve">r.60016 </t>
  </si>
  <si>
    <t>§ 4270</t>
  </si>
  <si>
    <t>§ 4010</t>
  </si>
  <si>
    <t>§ 4040</t>
  </si>
  <si>
    <t>§ 4110</t>
  </si>
  <si>
    <t>§ 4120</t>
  </si>
  <si>
    <t>§ 4260</t>
  </si>
  <si>
    <t>§ 4410</t>
  </si>
  <si>
    <t>§ 4440</t>
  </si>
  <si>
    <t>§ 3030</t>
  </si>
  <si>
    <t>§ 4280</t>
  </si>
  <si>
    <t>- zakup usług remontowych</t>
  </si>
  <si>
    <t xml:space="preserve">Urzędy wojewódzkie </t>
  </si>
  <si>
    <t>- wynagrodzenia osobowe pracowników</t>
  </si>
  <si>
    <t>- dodatkowe wynagrodzenia roczne</t>
  </si>
  <si>
    <t>- składki na ubezpieczenia społeczne</t>
  </si>
  <si>
    <t>- składki na Fundusz Pracy</t>
  </si>
  <si>
    <t>- zakup energii</t>
  </si>
  <si>
    <t>- podróże służbowe krajowe</t>
  </si>
  <si>
    <t>- odpisy na zakładowy fundusz świadczeń socjalnych</t>
  </si>
  <si>
    <t>Rady Gmin</t>
  </si>
  <si>
    <t>- różne wydatki na rzecz osób fizycznych</t>
  </si>
  <si>
    <t>Urzędy Gmin</t>
  </si>
  <si>
    <t>- zakup usług zdrowotnych</t>
  </si>
  <si>
    <t>§ 4430</t>
  </si>
  <si>
    <t xml:space="preserve">r.75412 </t>
  </si>
  <si>
    <t>- różne opłaty i składki</t>
  </si>
  <si>
    <r>
      <t>- wydatki inwestycyjne jednostek budżetowych</t>
    </r>
    <r>
      <rPr>
        <u val="single"/>
        <sz val="12"/>
        <rFont val="Times New Roman"/>
        <family val="1"/>
      </rPr>
      <t xml:space="preserve"> </t>
    </r>
  </si>
  <si>
    <t xml:space="preserve">Urzędy naczelnych organów władzy państwowej, kontroli i ochrony prawa </t>
  </si>
  <si>
    <t>Ochotnicze straże pożarne</t>
  </si>
  <si>
    <t>Dz.757</t>
  </si>
  <si>
    <t>r.75702</t>
  </si>
  <si>
    <t>§ 4810</t>
  </si>
  <si>
    <t>§ 3020</t>
  </si>
  <si>
    <t>§ 3110</t>
  </si>
  <si>
    <t>OBSŁUGA DŁUGU PUBLICZNEGO</t>
  </si>
  <si>
    <t>Obsługa papierów wartościowych kredytów i pożyczek jednostek samorządu terytorialnego</t>
  </si>
  <si>
    <t>Rezerwy ogólne i celowe</t>
  </si>
  <si>
    <t>- nagrody i wydatki osobowe nie zaliczane do wynagrodzeń</t>
  </si>
  <si>
    <t>- świadczenia społeczne</t>
  </si>
  <si>
    <t>§ 4240</t>
  </si>
  <si>
    <t>r.80104</t>
  </si>
  <si>
    <t>r.80110</t>
  </si>
  <si>
    <t>- zakup pomocy naukowych, dydaktycznych i książek</t>
  </si>
  <si>
    <t xml:space="preserve">- dodatkowe wynagrodzenia roczne </t>
  </si>
  <si>
    <t xml:space="preserve">- składki na ubezpieczenia społeczne </t>
  </si>
  <si>
    <t xml:space="preserve">Gimnazja </t>
  </si>
  <si>
    <t>r.80113</t>
  </si>
  <si>
    <t>r.80195</t>
  </si>
  <si>
    <t>§ 4130</t>
  </si>
  <si>
    <t>Placówki dokształcania i doskonalenia nauczycieli</t>
  </si>
  <si>
    <t>- składki na ubezpieczenia zdrowotne</t>
  </si>
  <si>
    <t>Zasiłki i pomoc w naturze oraz składki na ubezpieczenia społeczne</t>
  </si>
  <si>
    <t>- dodatkowe wynagrodzenie roczne</t>
  </si>
  <si>
    <t xml:space="preserve">- wynagrodzenia osobowe pracowników </t>
  </si>
  <si>
    <t>§ 4220</t>
  </si>
  <si>
    <t>Dz. 900</t>
  </si>
  <si>
    <t>r.90095</t>
  </si>
  <si>
    <t>r.92116</t>
  </si>
  <si>
    <t>- zakup środków żywności</t>
  </si>
  <si>
    <r>
      <t xml:space="preserve">- </t>
    </r>
    <r>
      <rPr>
        <sz val="12"/>
        <rFont val="Times New Roman"/>
        <family val="1"/>
      </rPr>
      <t>odpisy na zakładowy fundusz świadczeń socjalnych</t>
    </r>
  </si>
  <si>
    <t>KULTURA I OCHRONA DZIEDZICTWA NARODOWEGO</t>
  </si>
  <si>
    <t>Biblioteki</t>
  </si>
  <si>
    <t>r.92695</t>
  </si>
  <si>
    <t>KULTURA FIZYCZNA I SPORT</t>
  </si>
  <si>
    <t>Ogółem wydatki</t>
  </si>
  <si>
    <t>§ 2850</t>
  </si>
  <si>
    <t>r.75022</t>
  </si>
  <si>
    <t>- nagrody i wydatki osobowe nie  zaliczane do wynagrodzeń</t>
  </si>
  <si>
    <t>Treść</t>
  </si>
  <si>
    <t>Urzędy wojewódzkie</t>
  </si>
  <si>
    <t>- świadczenia  społeczne</t>
  </si>
  <si>
    <t xml:space="preserve">URZĘDY NACZELNYCH ORGANÓW WŁADZY PAŃSTWOWEJ,  KONTROLI I OCHRONY PRAWA ORAZ SĄDOWNICTWA </t>
  </si>
  <si>
    <t>- rezerwy</t>
  </si>
  <si>
    <t xml:space="preserve"> Przeciwdziałanie alkoholizmowi    </t>
  </si>
  <si>
    <t>Lp.</t>
  </si>
  <si>
    <t>P</t>
  </si>
  <si>
    <t>1.</t>
  </si>
  <si>
    <t>952 – Przychody z zaciągniętych pożyczek</t>
  </si>
  <si>
    <t xml:space="preserve">          i kredytów na rynku krajowym</t>
  </si>
  <si>
    <t>Razem przychody budżetu</t>
  </si>
  <si>
    <t>R</t>
  </si>
  <si>
    <t>R O Z C H O D Y</t>
  </si>
  <si>
    <t>992 – Spłata otrzymanych krajowych pożyczek</t>
  </si>
  <si>
    <t xml:space="preserve">          i kredytów</t>
  </si>
  <si>
    <t>Razem rozchody budżetu</t>
  </si>
  <si>
    <r>
      <t xml:space="preserve">Przychody i rozchody  </t>
    </r>
    <r>
      <rPr>
        <sz val="18"/>
        <rFont val="Times New Roman CE"/>
        <family val="1"/>
      </rPr>
      <t xml:space="preserve">                                             </t>
    </r>
  </si>
  <si>
    <t>Kwota                      w zł</t>
  </si>
  <si>
    <t>Dział                Rozdział   §§</t>
  </si>
  <si>
    <t>Stan środków pieniężnych funduszu na początek roku</t>
  </si>
  <si>
    <t>2.</t>
  </si>
  <si>
    <t>Przychody</t>
  </si>
  <si>
    <t>GOSPODARKA KMUNALNA I OCHRONA ŚRODOWISKA</t>
  </si>
  <si>
    <t>wpływy z różnych opłat</t>
  </si>
  <si>
    <t>Razem:</t>
  </si>
  <si>
    <t>3.</t>
  </si>
  <si>
    <t>Wydatki</t>
  </si>
  <si>
    <t>r. 90011</t>
  </si>
  <si>
    <t>Fundusz Ochrony środowiska i Gospodarki Wodnej</t>
  </si>
  <si>
    <t>zakup materiałów i wyposażenia</t>
  </si>
  <si>
    <t>zakup usług pozostałych</t>
  </si>
  <si>
    <t>4.</t>
  </si>
  <si>
    <t>Stan środków pieniężnych na koniec roku</t>
  </si>
  <si>
    <t>Ogółem (1+2):</t>
  </si>
  <si>
    <t>Ogółem (3+4):</t>
  </si>
  <si>
    <t>Nazwa źródła dochodów</t>
  </si>
  <si>
    <t>I</t>
  </si>
  <si>
    <t>DOCHODY WŁASNE</t>
  </si>
  <si>
    <t>z tego:</t>
  </si>
  <si>
    <t>5.</t>
  </si>
  <si>
    <t>6.</t>
  </si>
  <si>
    <t>II</t>
  </si>
  <si>
    <t>III</t>
  </si>
  <si>
    <t>IV</t>
  </si>
  <si>
    <t>V</t>
  </si>
  <si>
    <t>Wpływy z tytułu najmu i dzierżawy</t>
  </si>
  <si>
    <t>Dochody ze sprzedaży mienia komunalnego</t>
  </si>
  <si>
    <t>Podatki pobierane przez Urząd Skarbowy (wpływy z karty podatkowej, podatki od spadków i darowizn, podatek od czynności cywilnoprawnych)</t>
  </si>
  <si>
    <t>Pozostałe dochody własne</t>
  </si>
  <si>
    <t>SUBWENCJA OGÓLNA Z BUDŻETU PAŃSTWA</t>
  </si>
  <si>
    <t>UDZIAŁY W PODATKACH STANOWIĄCYCH DOCHÓD BUDŻETU PAŃSTWA</t>
  </si>
  <si>
    <t>DOTACJE</t>
  </si>
  <si>
    <t>DOFINANSOWANIE ZADAŃ INWESTYCYJNYCH ZE ŹRÓDEŁ POZABUDŻETOWYCH</t>
  </si>
  <si>
    <t>Ogółem dochody</t>
  </si>
  <si>
    <t>Kwota                    w zł</t>
  </si>
  <si>
    <t>Wpływ podatków i opłat pobieranych przez gminę (podatek rolny, leśny, od nieruchomości, od  środków transportu, od posiadania psów)</t>
  </si>
  <si>
    <t>a) dotacje celowe z budżetu państwa na zadania z zakresu administracji rządowej i inne zadania zlecone ustawami</t>
  </si>
  <si>
    <t>Dział</t>
  </si>
  <si>
    <t>Nazwa działu</t>
  </si>
  <si>
    <t>Rolnictwo i łowiectwo</t>
  </si>
  <si>
    <t>Leśnictwo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</si>
  <si>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</si>
  <si>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</si>
  <si>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</si>
  <si>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</si>
  <si>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</si>
  <si>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</si>
  <si>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</si>
  <si>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</si>
  <si>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</si>
  <si>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</si>
  <si>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</si>
  <si>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</si>
  <si>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</si>
  <si>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Wydatki ogółem</t>
  </si>
  <si>
    <t>Z wydatków ogółem (poz. I) przypada na:</t>
  </si>
  <si>
    <t>010</t>
  </si>
  <si>
    <t>020</t>
  </si>
  <si>
    <t>1. zadania własne</t>
  </si>
  <si>
    <t>- subwencje ogólne z budżetu państwa</t>
  </si>
  <si>
    <t>r.75807</t>
  </si>
  <si>
    <t>Część wyrównawcza subwencji ogólnej dla gmin</t>
  </si>
  <si>
    <t>Dz.852</t>
  </si>
  <si>
    <t xml:space="preserve">POMOC SPOŁECZNA </t>
  </si>
  <si>
    <t>r.85213</t>
  </si>
  <si>
    <t>r.85214</t>
  </si>
  <si>
    <t>r.85215</t>
  </si>
  <si>
    <t>r.85219</t>
  </si>
  <si>
    <t>r.85228</t>
  </si>
  <si>
    <t>r.85295</t>
  </si>
  <si>
    <t>P R Z Y C H O D Y</t>
  </si>
  <si>
    <t>- wynagrodzenia agencyjno - prowizyjne</t>
  </si>
  <si>
    <t>Dochody od osób prawnych, od osób fizycznych i od innych jednostek nie posiadających osobowości prawnej oraz wydatki związane z ich poborem</t>
  </si>
  <si>
    <t>756</t>
  </si>
  <si>
    <t>- środki na dofinansowanie własnych inwestycji gmin (związków gmin), powiatów (związków powiatów), samorządów województw pozyskane z innych źródeł</t>
  </si>
  <si>
    <t>Rady Gminy Latowicz</t>
  </si>
  <si>
    <t>POMOC SPOŁECZNA</t>
  </si>
  <si>
    <t>DOCHODY OD OSÓB PRAWNYCH, OD OSÓB FIZYCZNYCH I OD INNYCH JEDNOSTEK NIEPOSIADA-JĄCYCH OSOBOWOŚCI PRAWNEJ ORAZ WYDATKI ZWIĄZANE Z ICH POBOREM</t>
  </si>
  <si>
    <t>Pobór podatków, opłat i niepodatkowych należności budżetowych</t>
  </si>
  <si>
    <t>r 85213</t>
  </si>
  <si>
    <t>- udział we wpływach z podatku dochodowego od osób prawnych i jednostek organizacyjnych nie mających osobowości prawnej, posiadających siedzibę na terenie gminy – 6,71%</t>
  </si>
  <si>
    <t>Rozdział</t>
  </si>
  <si>
    <t>§</t>
  </si>
  <si>
    <t xml:space="preserve">Dział    </t>
  </si>
  <si>
    <t>Dz 751</t>
  </si>
  <si>
    <t>r.75619</t>
  </si>
  <si>
    <t xml:space="preserve">r.80113 </t>
  </si>
  <si>
    <t>r.85495</t>
  </si>
  <si>
    <t xml:space="preserve">Dział   </t>
  </si>
  <si>
    <t>4</t>
  </si>
  <si>
    <t xml:space="preserve">Dział </t>
  </si>
  <si>
    <t xml:space="preserve">Dz.010 </t>
  </si>
  <si>
    <t xml:space="preserve">r.01030 </t>
  </si>
  <si>
    <t xml:space="preserve">Dz.751 </t>
  </si>
  <si>
    <t xml:space="preserve">r.75101 </t>
  </si>
  <si>
    <t>r.75095</t>
  </si>
  <si>
    <t xml:space="preserve">r.75414 </t>
  </si>
  <si>
    <t>r.75647</t>
  </si>
  <si>
    <t>Dz 758</t>
  </si>
  <si>
    <t>r.75818</t>
  </si>
  <si>
    <t xml:space="preserve">Dz.801 </t>
  </si>
  <si>
    <t>r.80146</t>
  </si>
  <si>
    <t xml:space="preserve">Dz.851 </t>
  </si>
  <si>
    <t>Dz.921</t>
  </si>
  <si>
    <t>Dz.926</t>
  </si>
  <si>
    <t xml:space="preserve">§ </t>
  </si>
  <si>
    <t>Dz754</t>
  </si>
  <si>
    <t>Wyszczególnienie                                                                                     (symbol i nazwa paragrafu klasyfikacji)</t>
  </si>
  <si>
    <t>Razem :</t>
  </si>
  <si>
    <t>§ 4140</t>
  </si>
  <si>
    <t>r.85154</t>
  </si>
  <si>
    <t>-wpłaty na Państwowy Fundusz Rehabilitacji Osób Niepełnosprawnych</t>
  </si>
  <si>
    <t>-wpłaty na Państwowy Fundusz Rechabilitacji Osób Niepełnosprawnych</t>
  </si>
  <si>
    <t>a) część oświatowa subwencji ogólnej</t>
  </si>
  <si>
    <t>b) część wyrównawcza subwencji ogólnej</t>
  </si>
  <si>
    <t>Ogółem plan wydatków na zadania z zakresu administracji rządowej zlecone gminie ustawami</t>
  </si>
  <si>
    <t>§ 2010</t>
  </si>
  <si>
    <t>§ 0830</t>
  </si>
  <si>
    <t>§ 0690</t>
  </si>
  <si>
    <t>§ 0910</t>
  </si>
  <si>
    <t>§ 6290</t>
  </si>
  <si>
    <t>§ 0470</t>
  </si>
  <si>
    <t>§ 0750</t>
  </si>
  <si>
    <t>§ 0840</t>
  </si>
  <si>
    <t>§ 0970</t>
  </si>
  <si>
    <t>§ 0350</t>
  </si>
  <si>
    <t>§ 0310</t>
  </si>
  <si>
    <t>§ 0320</t>
  </si>
  <si>
    <t>§ 0330</t>
  </si>
  <si>
    <t>§ 0340</t>
  </si>
  <si>
    <t>§ 0360</t>
  </si>
  <si>
    <t>§ 0370</t>
  </si>
  <si>
    <t>§ 0430</t>
  </si>
  <si>
    <t>§ 0500</t>
  </si>
  <si>
    <t>§ 0410</t>
  </si>
  <si>
    <t>§ 0480</t>
  </si>
  <si>
    <t>§ 0460</t>
  </si>
  <si>
    <t>§ 0010</t>
  </si>
  <si>
    <t>§ 0020</t>
  </si>
  <si>
    <t>§ 2920</t>
  </si>
  <si>
    <t>§ 0920</t>
  </si>
  <si>
    <t>Wskaźnik</t>
  </si>
  <si>
    <t>- dotacje celowe otrzymane z budżetu państwa na realizację inwestycji i zakupów inwestycyjnych własnych gmin (związków gmin)</t>
  </si>
  <si>
    <t>r.85212</t>
  </si>
  <si>
    <t>Świadczenia rodzinne oraz składki na ubezpieczenie emerytalne i rentowe z ubezpieczenia społecznego</t>
  </si>
  <si>
    <t>§ 2030</t>
  </si>
  <si>
    <t>- dotacje celowe otrzymane z budżetu państwa na realizację własnych zadań bieżących gmin (związków gmin)</t>
  </si>
  <si>
    <t>§ 6260</t>
  </si>
  <si>
    <r>
      <t>r.</t>
    </r>
    <r>
      <rPr>
        <u val="single"/>
        <sz val="12"/>
        <rFont val="Times New Roman"/>
        <family val="1"/>
      </rPr>
      <t>75616</t>
    </r>
  </si>
  <si>
    <t>Wpływy z podatku rolnego, podatku leśnego, podatku od spadków i darowizn, podatku od czynności cywilnoprawnych oraz podatków i opłat lokalnych od osób fizycznych</t>
  </si>
  <si>
    <t>§ 0490</t>
  </si>
  <si>
    <t>- wpływy z innych lokalnych opłat pobieranych przez jednostki samorządu terytorialnego na podstawie odrębnych ustaw</t>
  </si>
  <si>
    <t>b) dotacje celowe z budżetu państwa na realizację własnych zadań bieżacych gmin</t>
  </si>
  <si>
    <t>- wpłaty mieszkańców na budowę I etapu oczyszczalni ścieków komunalnych wraz z siecią kanalizacyjną w m. Latowicz</t>
  </si>
  <si>
    <t>§ 4170</t>
  </si>
  <si>
    <t>- wynagrodzenia bezosobowe</t>
  </si>
  <si>
    <r>
      <t>DOCHODY OD OSÓB  PRAWNYCH, OD OSÓB FIZYCZNYCH I OD INNYCH JEDNOSTEK NIEPOSIADAJĄCYCH</t>
    </r>
    <r>
      <rPr>
        <u val="double"/>
        <sz val="12"/>
        <rFont val="Times New Roman"/>
        <family val="1"/>
      </rPr>
      <t xml:space="preserve"> </t>
    </r>
    <r>
      <rPr>
        <b/>
        <u val="double"/>
        <sz val="12"/>
        <rFont val="Times New Roman"/>
        <family val="1"/>
      </rPr>
      <t>OSOBOWOŚCI PRAWNEJ ORAZ WYDATKI ZWIĄZANE Z ICH POBOREM</t>
    </r>
  </si>
  <si>
    <t>Projekt planu finansowego</t>
  </si>
  <si>
    <t>2. zadania z zakresu administracji rządowej zlecone gminie ustawami</t>
  </si>
  <si>
    <r>
      <t>Z wydatków ogółem (poz. I) przypada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na:</t>
    </r>
  </si>
  <si>
    <t>1.      finansowanie zadań inwestycyjnych</t>
  </si>
  <si>
    <t>2.      finansowanie zadań bieżących, z tego:</t>
  </si>
  <si>
    <t>a) wynagrodzenia osobowe, dodatkowe wynagrodzenia roczne</t>
  </si>
  <si>
    <t>b) pochodne od wynagrodzeń</t>
  </si>
  <si>
    <t>c) pozostałe wydatki</t>
  </si>
  <si>
    <t>- wynagrodzenia osobowe</t>
  </si>
  <si>
    <t>- środki z Urzędu Marszałkowskiego na ulepszenie dróg dojazdowych do gruntów rolnych</t>
  </si>
  <si>
    <t>Składki na ubezpieczenia zdrowotne opłacane za osoby pobierające niektóre świadczenia z pomocy społecznej oraz niektóre świadczenia rodzinne</t>
  </si>
  <si>
    <t>Wpływy z podatku rolnego, podatku leśnego, podatku od czynności cywilnoprawnych, podatków i opłat lokalnych od osób prawnych i innych jednostek organizacyjnych</t>
  </si>
  <si>
    <t xml:space="preserve">Przedszkola </t>
  </si>
  <si>
    <t>Składki na ubezpieczenia zdrowotne za osoby pobierające niektóre świadczenia z pomocy społecznej oraz niektóre świadczenia rodzinne</t>
  </si>
  <si>
    <t>§ 8070</t>
  </si>
  <si>
    <t>- odsetki i dyskonto od krajowych skarbowych papierów wartościowych oraz od krajowych pożyczek i kredytów</t>
  </si>
  <si>
    <t xml:space="preserve">Załącznik Nr 2 do                </t>
  </si>
  <si>
    <t>- dotacje podmiotowe z budżetu dla samorządowej instytucji kultury</t>
  </si>
  <si>
    <t>Przewidywane wykonanie za 2005 r.</t>
  </si>
  <si>
    <t>Zestawienie tabelaryczne projektu planu wydatków związanych z realizacją zadań z zakresu administracji rządowej zleconych gminie ustawami na 2006 r.</t>
  </si>
  <si>
    <t>Projekt budżetu Gminy Latowicz na rok 2006 związany z finansowaniem deficytu            (wg obowiązującej klasyfikacji)</t>
  </si>
  <si>
    <t xml:space="preserve"> przychodów i rozchodów Gminnego Funduszu Ochrony Środowiska                              i Gospodarki Wodnej na 2006 r.</t>
  </si>
  <si>
    <t>Plan na 2006 r.</t>
  </si>
  <si>
    <t>- dotacje otrzymane z funduszy celowych na finansowanie  lub dofinansowanie kosztów realizacji inwestycji i zakupów inwestycyjnych jednostek sektora finansów publicznych</t>
  </si>
  <si>
    <t>§ 4350</t>
  </si>
  <si>
    <t>- opłaty za usługi internetowe</t>
  </si>
  <si>
    <t>§ 4330</t>
  </si>
  <si>
    <t>Wpływy z opłat (targowej, skarbowej, za zezwolenia na sprzedaż alkoholu, z innych lokalnych opłat)</t>
  </si>
  <si>
    <t>- udział we wpływach z podatku dochodowego od osób fizycznych zamieszkałych na terenie gminy –  35,95%</t>
  </si>
  <si>
    <t>zakup usług przez jednostki samorzadu terytorialnego od innych jednostek samorzadu terytorialnego</t>
  </si>
  <si>
    <t>§ 4480</t>
  </si>
  <si>
    <t xml:space="preserve">          w tym: - pożyczki </t>
  </si>
  <si>
    <t xml:space="preserve">                     - kredyty </t>
  </si>
  <si>
    <t>Projekt na 2006 r.</t>
  </si>
  <si>
    <t>852</t>
  </si>
  <si>
    <t>Pomoc społeczna</t>
  </si>
  <si>
    <t>§ 6339</t>
  </si>
  <si>
    <t>§ 6630</t>
  </si>
  <si>
    <t>- dotacje celowe otrzymane z samorządu województwa na inwestycje i zakupy inwestycyjne realizowane na podstawie porozumień (umów) między jednostakami samorządu terytorialnego</t>
  </si>
  <si>
    <t>r.90001</t>
  </si>
  <si>
    <t>Gospodarka ściekowa i ochrona wód</t>
  </si>
  <si>
    <t>Załacznik Nr 6</t>
  </si>
  <si>
    <t>§ 6330</t>
  </si>
  <si>
    <t>r.92601</t>
  </si>
  <si>
    <t>Obiekty sportowe</t>
  </si>
  <si>
    <t>§ 6058</t>
  </si>
  <si>
    <t>§ 6059</t>
  </si>
  <si>
    <t>- nadwyżka z lat ubiegłych</t>
  </si>
  <si>
    <t>§ 2330</t>
  </si>
  <si>
    <t>- dotacje celowe otrzymane od samorządu województwa na zadania bieżace realizowane na podstawie porozumień (umów) między jednostkami samorządu terytorialnego</t>
  </si>
  <si>
    <t>§ 6298</t>
  </si>
  <si>
    <t>-wydatki inwestycyjne jednostek budżetowych</t>
  </si>
  <si>
    <t>§ 2320</t>
  </si>
  <si>
    <t>- dotacje celowe przekazane dla powiatu na zadania bieżące realizowane na podstawie porozumień (umów) między jednostkami samorządu terytorialnego</t>
  </si>
  <si>
    <t>- zakupy inwestycyjne jednostek budżetowych</t>
  </si>
  <si>
    <t>Zestawienie tabelaryczne  planu dochodów gminy Latowicz na 2006 r.</t>
  </si>
  <si>
    <t>Zestawienie tabelaryczne planu dochodów związanych z realizacją zadań z zakresu administracji rządowej zleconych gminie ustawami na 2006 r.</t>
  </si>
  <si>
    <t>Zestawienie tabelaryczne planu wydatków budżetu gminy Latowicz na 2006 r.</t>
  </si>
  <si>
    <t>r.92195</t>
  </si>
  <si>
    <t>Rozchody - kwota 4.888.482,00 zł obejmuje spłatę rat kredytów i pozyczek związanych z realizacją inwestycji współfinansowanych ze środków Unii Europejskiej w wysokości 4.017.302,00 zł (1.360.024,00 zł - kredyt; pożyczka (prefinansowanie) - 2782.657,00 zł)</t>
  </si>
  <si>
    <t>Plan wydatków budżetu gminy Latowicz na 2006 r. wg działów:</t>
  </si>
  <si>
    <t>Zestawienie  planu dochodów budżetu gminy Latowicz na 2006 r.                                                               wg ważniejszych źródeł dochodów</t>
  </si>
  <si>
    <t>d) dotacje z budżetu państwa na realizację inwestycji</t>
  </si>
  <si>
    <t>c) dotacje otrzymane od samorządu województwa</t>
  </si>
  <si>
    <t xml:space="preserve"> - środki z UE na dofinansowanie inwestycji w ramach ZPORR (budowa Sali sportowej przy Zespole Szkół w Latowiczu), Budowa gminnej oczyszczalni ścieków komunalnych oraz I etapu sieci kanalizacyjnej w m. Latowicz</t>
  </si>
  <si>
    <t xml:space="preserve"> - środki z UE na budowę gminnej oczyszczalni ścieków komunalnych oraz I etapu sieci kanalizacyjnej w m. Latowicz</t>
  </si>
  <si>
    <t>- wpłaty mieszkańców na budowę sieci wodociagowej</t>
  </si>
  <si>
    <t xml:space="preserve">Załącznik Nr 1                                                                                                                                </t>
  </si>
  <si>
    <t>do Uchwały Nr XXXI/197/06</t>
  </si>
  <si>
    <t>z dnia 30 marca 2006 roku</t>
  </si>
  <si>
    <t xml:space="preserve">Załącznik Nr 1 a                                                                                                                                </t>
  </si>
  <si>
    <t>Uchwały Nr XXXI/197/06</t>
  </si>
  <si>
    <t xml:space="preserve">Załącznik Nr 2 a do                </t>
  </si>
  <si>
    <t xml:space="preserve">Załącznik Nr 3                 </t>
  </si>
  <si>
    <t>§ 2480</t>
  </si>
  <si>
    <t>§ 6060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</si>
</sst>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00\-000"/>
  </numFmts>
  <fonts count="4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doub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 CE"/>
      <family val="0"/>
    </font>
    <font>
      <u val="double"/>
      <sz val="10"/>
      <name val="Arial CE"/>
      <family val="0"/>
    </font>
    <font>
      <u val="single"/>
      <sz val="12"/>
      <name val="Arial"/>
      <family val="2"/>
    </font>
    <font>
      <u val="double"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u val="single"/>
      <sz val="10"/>
      <name val="Times New Roman"/>
      <family val="1"/>
    </font>
    <font>
      <b/>
      <u val="double"/>
      <sz val="10"/>
      <name val="Times New Roman"/>
      <family val="1"/>
    </font>
    <font>
      <b/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12"/>
      <name val="Times New Roman CE"/>
      <family val="1"/>
    </font>
    <font>
      <b/>
      <sz val="11"/>
      <name val="Times New Roman"/>
      <family val="1"/>
    </font>
    <font>
      <b/>
      <u val="double"/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sz val="12"/>
      <name val="Times New Roman CE"/>
      <family val="1"/>
    </font>
    <font>
      <b/>
      <u val="double"/>
      <sz val="12"/>
      <name val="Times New Roman CE"/>
      <family val="1"/>
    </font>
    <font>
      <u val="single"/>
      <sz val="12"/>
      <name val="Times New Roman CE"/>
      <family val="1"/>
    </font>
    <font>
      <u val="double"/>
      <sz val="12"/>
      <name val="Times New Roman CE"/>
      <family val="1"/>
    </font>
    <font>
      <u val="double"/>
      <sz val="10"/>
      <name val="Times New Roman CE"/>
      <family val="1"/>
    </font>
    <font>
      <u val="single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double"/>
      <sz val="11"/>
      <name val="Times New Roman"/>
      <family val="1"/>
    </font>
    <font>
      <b/>
      <u val="double"/>
      <sz val="11"/>
      <name val="Times New Roman"/>
      <family val="1"/>
    </font>
    <font>
      <sz val="11"/>
      <name val="Times New Roman CE"/>
      <family val="1"/>
    </font>
    <font>
      <b/>
      <sz val="11"/>
      <name val="Arial CE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15"/>
    </xf>
    <xf numFmtId="49" fontId="1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3" fontId="1" fillId="0" borderId="7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0" fillId="0" borderId="1" xfId="0" applyBorder="1" applyAlignment="1">
      <alignment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indent="6"/>
    </xf>
    <xf numFmtId="0" fontId="6" fillId="0" borderId="0" xfId="0" applyFont="1" applyAlignment="1">
      <alignment/>
    </xf>
    <xf numFmtId="0" fontId="10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26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6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2" borderId="10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1" fillId="0" borderId="9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0" fillId="0" borderId="23" xfId="0" applyNumberFormat="1" applyBorder="1" applyAlignment="1">
      <alignment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18" fillId="0" borderId="25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3" fontId="25" fillId="0" borderId="27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3" fontId="26" fillId="0" borderId="22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1" xfId="0" applyFont="1" applyBorder="1" applyAlignment="1">
      <alignment/>
    </xf>
    <xf numFmtId="167" fontId="1" fillId="0" borderId="0" xfId="0" applyNumberFormat="1" applyFont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167" fontId="5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top"/>
    </xf>
    <xf numFmtId="0" fontId="1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5" fillId="0" borderId="29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30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5" fillId="2" borderId="4" xfId="0" applyFont="1" applyFill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 vertical="top" wrapText="1"/>
    </xf>
    <xf numFmtId="167" fontId="4" fillId="0" borderId="8" xfId="0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31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center" wrapText="1"/>
    </xf>
    <xf numFmtId="167" fontId="4" fillId="0" borderId="7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top"/>
    </xf>
    <xf numFmtId="0" fontId="3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3" fontId="16" fillId="0" borderId="2" xfId="0" applyNumberFormat="1" applyFont="1" applyBorder="1" applyAlignment="1">
      <alignment horizontal="right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vertical="top" wrapText="1"/>
    </xf>
    <xf numFmtId="3" fontId="37" fillId="0" borderId="2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49" fontId="16" fillId="0" borderId="32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5" fillId="0" borderId="1" xfId="0" applyNumberFormat="1" applyFont="1" applyBorder="1" applyAlignment="1">
      <alignment vertical="top"/>
    </xf>
    <xf numFmtId="0" fontId="34" fillId="0" borderId="1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30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17" fillId="0" borderId="3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indent="3"/>
    </xf>
    <xf numFmtId="0" fontId="17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38" fillId="0" borderId="1" xfId="0" applyNumberFormat="1" applyFont="1" applyBorder="1" applyAlignment="1">
      <alignment horizontal="right" vertical="top" wrapText="1"/>
    </xf>
    <xf numFmtId="3" fontId="17" fillId="0" borderId="8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4" fontId="16" fillId="0" borderId="22" xfId="0" applyNumberFormat="1" applyFont="1" applyBorder="1" applyAlignment="1">
      <alignment horizontal="right" vertical="top"/>
    </xf>
    <xf numFmtId="4" fontId="19" fillId="0" borderId="27" xfId="0" applyNumberFormat="1" applyFont="1" applyBorder="1" applyAlignment="1">
      <alignment horizontal="right" vertical="top"/>
    </xf>
    <xf numFmtId="4" fontId="16" fillId="0" borderId="23" xfId="0" applyNumberFormat="1" applyFont="1" applyBorder="1" applyAlignment="1">
      <alignment horizontal="right" vertical="top"/>
    </xf>
    <xf numFmtId="4" fontId="16" fillId="0" borderId="24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vertical="top"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7" fontId="5" fillId="0" borderId="28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167" fontId="5" fillId="0" borderId="7" xfId="0" applyNumberFormat="1" applyFont="1" applyBorder="1" applyAlignment="1">
      <alignment horizontal="right" vertical="top" wrapText="1"/>
    </xf>
    <xf numFmtId="0" fontId="0" fillId="0" borderId="9" xfId="0" applyBorder="1" applyAlignment="1">
      <alignment/>
    </xf>
    <xf numFmtId="3" fontId="1" fillId="0" borderId="1" xfId="0" applyNumberFormat="1" applyFont="1" applyBorder="1" applyAlignment="1">
      <alignment horizontal="right" vertical="top"/>
    </xf>
    <xf numFmtId="49" fontId="1" fillId="0" borderId="9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/>
    </xf>
    <xf numFmtId="49" fontId="1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9" fontId="11" fillId="0" borderId="28" xfId="0" applyNumberFormat="1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top"/>
    </xf>
    <xf numFmtId="0" fontId="15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horizontal="right" vertical="top"/>
    </xf>
    <xf numFmtId="49" fontId="0" fillId="0" borderId="0" xfId="0" applyNumberFormat="1" applyAlignment="1">
      <alignment/>
    </xf>
    <xf numFmtId="0" fontId="1" fillId="0" borderId="3" xfId="0" applyFont="1" applyBorder="1" applyAlignment="1">
      <alignment vertical="top" wrapText="1"/>
    </xf>
    <xf numFmtId="0" fontId="2" fillId="0" borderId="28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9" fillId="0" borderId="38" xfId="0" applyFont="1" applyBorder="1" applyAlignment="1">
      <alignment horizontal="right" vertical="center" wrapText="1"/>
    </xf>
    <xf numFmtId="0" fontId="19" fillId="0" borderId="39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5" fillId="0" borderId="28" xfId="0" applyNumberFormat="1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1" fillId="0" borderId="31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wrapText="1"/>
    </xf>
    <xf numFmtId="0" fontId="19" fillId="0" borderId="4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0" fillId="0" borderId="42" xfId="0" applyBorder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7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2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" fillId="0" borderId="46" xfId="0" applyFont="1" applyBorder="1" applyAlignment="1">
      <alignment vertical="top" wrapText="1"/>
    </xf>
    <xf numFmtId="0" fontId="1" fillId="0" borderId="47" xfId="0" applyFont="1" applyBorder="1" applyAlignment="1">
      <alignment vertical="center" wrapText="1"/>
    </xf>
    <xf numFmtId="0" fontId="0" fillId="0" borderId="48" xfId="0" applyBorder="1" applyAlignment="1">
      <alignment wrapText="1"/>
    </xf>
    <xf numFmtId="0" fontId="4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9" fillId="0" borderId="3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5" fillId="0" borderId="49" xfId="0" applyFont="1" applyBorder="1" applyAlignment="1">
      <alignment horizontal="right" vertical="center"/>
    </xf>
    <xf numFmtId="0" fontId="15" fillId="0" borderId="39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25" fillId="0" borderId="20" xfId="0" applyFont="1" applyBorder="1" applyAlignment="1">
      <alignment horizontal="right" vertical="center"/>
    </xf>
    <xf numFmtId="0" fontId="15" fillId="0" borderId="45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8" fillId="0" borderId="50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25" fillId="2" borderId="44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0" fillId="0" borderId="39" xfId="0" applyBorder="1" applyAlignment="1">
      <alignment horizontal="right"/>
    </xf>
    <xf numFmtId="0" fontId="0" fillId="0" borderId="5" xfId="0" applyBorder="1" applyAlignment="1">
      <alignment horizontal="right"/>
    </xf>
    <xf numFmtId="0" fontId="26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9" fillId="2" borderId="52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11" fillId="2" borderId="3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view="pageBreakPreview" zoomScale="85" zoomScaleNormal="85" zoomScaleSheetLayoutView="85" workbookViewId="0" topLeftCell="A193">
      <selection activeCell="D149" sqref="D149"/>
    </sheetView>
  </sheetViews>
  <sheetFormatPr defaultColWidth="9.00390625" defaultRowHeight="12.75"/>
  <cols>
    <col min="1" max="1" width="8.00390625" style="0" customWidth="1"/>
    <col min="3" max="3" width="7.375" style="0" customWidth="1"/>
    <col min="4" max="4" width="44.625" style="18" customWidth="1"/>
    <col min="5" max="5" width="11.25390625" style="0" hidden="1" customWidth="1"/>
    <col min="6" max="6" width="21.625" style="0" customWidth="1"/>
  </cols>
  <sheetData>
    <row r="1" spans="1:6" s="35" customFormat="1" ht="14.25" customHeight="1">
      <c r="A1" s="334"/>
      <c r="B1" s="334"/>
      <c r="C1" s="334"/>
      <c r="D1" s="334"/>
      <c r="E1" s="334"/>
      <c r="F1" s="334"/>
    </row>
    <row r="2" spans="1:6" ht="15">
      <c r="A2" s="35"/>
      <c r="B2" s="35"/>
      <c r="C2" s="35"/>
      <c r="E2" s="267"/>
      <c r="F2" s="303" t="s">
        <v>428</v>
      </c>
    </row>
    <row r="3" spans="1:6" ht="24">
      <c r="A3" s="35"/>
      <c r="B3" s="35"/>
      <c r="C3" s="35"/>
      <c r="E3" s="267"/>
      <c r="F3" s="303" t="s">
        <v>429</v>
      </c>
    </row>
    <row r="4" spans="1:6" ht="15">
      <c r="A4" s="35"/>
      <c r="B4" s="35"/>
      <c r="C4" s="35"/>
      <c r="E4" s="267"/>
      <c r="F4" s="303" t="s">
        <v>279</v>
      </c>
    </row>
    <row r="5" spans="1:6" ht="15">
      <c r="A5" s="35"/>
      <c r="B5" s="35"/>
      <c r="C5" s="35"/>
      <c r="E5" s="267"/>
      <c r="F5" s="303" t="s">
        <v>430</v>
      </c>
    </row>
    <row r="6" spans="1:6" ht="15" customHeight="1">
      <c r="A6" s="35"/>
      <c r="B6" s="35"/>
      <c r="C6" s="35"/>
      <c r="D6" s="37"/>
      <c r="E6" s="267"/>
      <c r="F6" s="267"/>
    </row>
    <row r="7" spans="1:9" ht="21" customHeight="1">
      <c r="A7" s="337" t="s">
        <v>416</v>
      </c>
      <c r="B7" s="337"/>
      <c r="C7" s="337"/>
      <c r="D7" s="337"/>
      <c r="E7" s="337"/>
      <c r="F7" s="337"/>
      <c r="I7" s="1"/>
    </row>
    <row r="8" spans="1:9" ht="10.5" customHeight="1">
      <c r="A8" s="266"/>
      <c r="B8" s="266"/>
      <c r="C8" s="266"/>
      <c r="D8" s="266"/>
      <c r="E8" s="266"/>
      <c r="F8" s="266"/>
      <c r="I8" s="1"/>
    </row>
    <row r="9" spans="1:6" s="10" customFormat="1" ht="24.75" customHeight="1">
      <c r="A9" s="149" t="s">
        <v>287</v>
      </c>
      <c r="B9" s="149" t="s">
        <v>285</v>
      </c>
      <c r="C9" s="149" t="s">
        <v>286</v>
      </c>
      <c r="D9" s="149" t="s">
        <v>0</v>
      </c>
      <c r="E9" s="149" t="s">
        <v>13</v>
      </c>
      <c r="F9" s="149" t="s">
        <v>383</v>
      </c>
    </row>
    <row r="10" spans="1:6" s="11" customFormat="1" ht="12.75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230">
        <v>6</v>
      </c>
    </row>
    <row r="11" spans="1:6" s="15" customFormat="1" ht="15.75">
      <c r="A11" s="2" t="s">
        <v>1</v>
      </c>
      <c r="B11" s="6"/>
      <c r="C11" s="6"/>
      <c r="D11" s="6" t="s">
        <v>5</v>
      </c>
      <c r="E11" s="175" t="e">
        <f>(#REF!/#REF!)*100</f>
        <v>#REF!</v>
      </c>
      <c r="F11" s="206">
        <f>SUM(F13,F18,F23)</f>
        <v>116349</v>
      </c>
    </row>
    <row r="12" spans="1:6" ht="15.75">
      <c r="A12" s="3"/>
      <c r="B12" s="7"/>
      <c r="C12" s="7"/>
      <c r="D12" s="7"/>
      <c r="E12" s="114"/>
      <c r="F12" s="181"/>
    </row>
    <row r="13" spans="1:6" s="14" customFormat="1" ht="15.75">
      <c r="A13" s="4"/>
      <c r="B13" s="4" t="s">
        <v>2</v>
      </c>
      <c r="C13" s="8"/>
      <c r="D13" s="8" t="s">
        <v>6</v>
      </c>
      <c r="E13" s="93">
        <f>SUM(E15:E16)</f>
        <v>0</v>
      </c>
      <c r="F13" s="93">
        <f>SUM(F15:F16)</f>
        <v>1300</v>
      </c>
    </row>
    <row r="14" spans="1:6" s="14" customFormat="1" ht="15.75">
      <c r="A14" s="4"/>
      <c r="B14" s="8"/>
      <c r="C14" s="8"/>
      <c r="D14" s="8"/>
      <c r="E14" s="176"/>
      <c r="F14" s="183"/>
    </row>
    <row r="15" spans="1:6" ht="15.75">
      <c r="A15" s="5"/>
      <c r="B15" s="9"/>
      <c r="C15" s="9" t="s">
        <v>322</v>
      </c>
      <c r="D15" s="9" t="s">
        <v>7</v>
      </c>
      <c r="E15" s="176"/>
      <c r="F15" s="181">
        <v>1200</v>
      </c>
    </row>
    <row r="16" spans="1:6" ht="31.5">
      <c r="A16" s="5"/>
      <c r="B16" s="9"/>
      <c r="C16" s="9" t="s">
        <v>323</v>
      </c>
      <c r="D16" s="5" t="s">
        <v>8</v>
      </c>
      <c r="E16" s="176"/>
      <c r="F16" s="181">
        <v>100</v>
      </c>
    </row>
    <row r="17" spans="1:6" ht="15.75">
      <c r="A17" s="5"/>
      <c r="B17" s="9"/>
      <c r="C17" s="9"/>
      <c r="D17" s="9"/>
      <c r="E17" s="176"/>
      <c r="F17" s="181"/>
    </row>
    <row r="18" spans="1:6" s="14" customFormat="1" ht="15.75">
      <c r="A18" s="4"/>
      <c r="B18" s="4" t="s">
        <v>3</v>
      </c>
      <c r="C18" s="8"/>
      <c r="D18" s="8" t="s">
        <v>9</v>
      </c>
      <c r="E18" s="93">
        <f>SUM(E20:E21)</f>
        <v>0</v>
      </c>
      <c r="F18" s="93">
        <f>SUM(F20:F21)</f>
        <v>106000</v>
      </c>
    </row>
    <row r="19" spans="1:6" s="14" customFormat="1" ht="15.75">
      <c r="A19" s="4"/>
      <c r="B19" s="8"/>
      <c r="C19" s="8"/>
      <c r="D19" s="8"/>
      <c r="E19" s="176"/>
      <c r="F19" s="183"/>
    </row>
    <row r="20" spans="1:6" s="14" customFormat="1" ht="15.75">
      <c r="A20" s="4"/>
      <c r="B20" s="8"/>
      <c r="C20" s="9" t="s">
        <v>321</v>
      </c>
      <c r="D20" s="23" t="s">
        <v>86</v>
      </c>
      <c r="E20" s="172"/>
      <c r="F20" s="181">
        <v>100000</v>
      </c>
    </row>
    <row r="21" spans="1:6" ht="79.5" customHeight="1">
      <c r="A21" s="5"/>
      <c r="B21" s="5"/>
      <c r="C21" s="5" t="s">
        <v>324</v>
      </c>
      <c r="D21" s="27" t="s">
        <v>278</v>
      </c>
      <c r="E21" s="172"/>
      <c r="F21" s="181">
        <v>6000</v>
      </c>
    </row>
    <row r="22" spans="1:6" ht="15.75">
      <c r="A22" s="5"/>
      <c r="B22" s="9"/>
      <c r="C22" s="9"/>
      <c r="D22" s="9"/>
      <c r="E22" s="114"/>
      <c r="F22" s="181"/>
    </row>
    <row r="23" spans="1:6" s="14" customFormat="1" ht="15.75">
      <c r="A23" s="4"/>
      <c r="B23" s="4" t="s">
        <v>4</v>
      </c>
      <c r="C23" s="8"/>
      <c r="D23" s="8" t="s">
        <v>10</v>
      </c>
      <c r="E23" s="93">
        <f>SUM(E25,E27)</f>
        <v>0</v>
      </c>
      <c r="F23" s="93">
        <f>SUM(F25,F27)</f>
        <v>9049</v>
      </c>
    </row>
    <row r="24" spans="1:6" s="14" customFormat="1" ht="15.75">
      <c r="A24" s="12"/>
      <c r="B24" s="12"/>
      <c r="C24" s="12"/>
      <c r="D24" s="4"/>
      <c r="E24" s="176"/>
      <c r="F24" s="183"/>
    </row>
    <row r="25" spans="1:6" ht="31.5">
      <c r="A25" s="5"/>
      <c r="B25" s="5"/>
      <c r="C25" s="5" t="s">
        <v>325</v>
      </c>
      <c r="D25" s="5" t="s">
        <v>11</v>
      </c>
      <c r="E25" s="172"/>
      <c r="F25" s="181">
        <v>6649</v>
      </c>
    </row>
    <row r="26" spans="1:6" ht="15.75">
      <c r="A26" s="5"/>
      <c r="B26" s="5"/>
      <c r="C26" s="5"/>
      <c r="D26" s="5"/>
      <c r="E26" s="172"/>
      <c r="F26" s="181"/>
    </row>
    <row r="27" spans="1:6" ht="94.5" customHeight="1">
      <c r="A27" s="5"/>
      <c r="B27" s="5"/>
      <c r="C27" s="5" t="s">
        <v>326</v>
      </c>
      <c r="D27" s="5" t="s">
        <v>12</v>
      </c>
      <c r="E27" s="172"/>
      <c r="F27" s="181">
        <v>2400</v>
      </c>
    </row>
    <row r="28" spans="1:6" ht="15.75">
      <c r="A28" s="5"/>
      <c r="B28" s="5"/>
      <c r="C28" s="5"/>
      <c r="D28" s="5"/>
      <c r="E28" s="172"/>
      <c r="F28" s="181"/>
    </row>
    <row r="29" spans="1:6" ht="15.75">
      <c r="A29" s="2" t="s">
        <v>14</v>
      </c>
      <c r="B29" s="2"/>
      <c r="C29" s="2"/>
      <c r="D29" s="2" t="s">
        <v>21</v>
      </c>
      <c r="E29" s="174" t="e">
        <f>(#REF!/#REF!)*100</f>
        <v>#REF!</v>
      </c>
      <c r="F29" s="184">
        <f>F31</f>
        <v>3027</v>
      </c>
    </row>
    <row r="30" spans="1:6" ht="15.75">
      <c r="A30" s="2"/>
      <c r="B30" s="2"/>
      <c r="C30" s="2"/>
      <c r="D30" s="2"/>
      <c r="E30" s="174"/>
      <c r="F30" s="184"/>
    </row>
    <row r="31" spans="1:6" ht="15.75">
      <c r="A31" s="2"/>
      <c r="B31" s="4" t="s">
        <v>15</v>
      </c>
      <c r="C31" s="4"/>
      <c r="D31" s="4" t="s">
        <v>10</v>
      </c>
      <c r="E31" s="176" t="e">
        <f>(#REF!/#REF!)*100</f>
        <v>#REF!</v>
      </c>
      <c r="F31" s="183">
        <f>F33</f>
        <v>3027</v>
      </c>
    </row>
    <row r="32" spans="1:6" ht="15.75">
      <c r="A32" s="2"/>
      <c r="B32" s="121"/>
      <c r="C32" s="121"/>
      <c r="D32" s="121"/>
      <c r="E32" s="121"/>
      <c r="F32" s="121"/>
    </row>
    <row r="33" spans="1:6" ht="94.5" customHeight="1">
      <c r="A33" s="41"/>
      <c r="B33" s="115"/>
      <c r="C33" s="34" t="s">
        <v>326</v>
      </c>
      <c r="D33" s="292" t="s">
        <v>92</v>
      </c>
      <c r="E33" s="38"/>
      <c r="F33" s="200">
        <v>3027</v>
      </c>
    </row>
    <row r="34" spans="1:6" ht="15.75" customHeight="1">
      <c r="A34" s="208"/>
      <c r="B34" s="208"/>
      <c r="C34" s="208"/>
      <c r="D34" s="208"/>
      <c r="E34" s="125"/>
      <c r="F34" s="141"/>
    </row>
    <row r="35" spans="1:6" ht="10.5" customHeight="1">
      <c r="A35" s="208"/>
      <c r="B35" s="208"/>
      <c r="C35" s="208"/>
      <c r="D35" s="208"/>
      <c r="E35" s="125"/>
      <c r="F35" s="141"/>
    </row>
    <row r="36" spans="1:6" ht="12.75">
      <c r="A36" s="338"/>
      <c r="B36" s="338"/>
      <c r="C36" s="338"/>
      <c r="D36" s="338"/>
      <c r="E36" s="338"/>
      <c r="F36" s="338"/>
    </row>
    <row r="37" spans="1:6" ht="12.75">
      <c r="A37" s="123">
        <v>1</v>
      </c>
      <c r="B37" s="123">
        <v>2</v>
      </c>
      <c r="C37" s="123">
        <v>3</v>
      </c>
      <c r="D37" s="124" t="s">
        <v>293</v>
      </c>
      <c r="E37" s="28">
        <v>5</v>
      </c>
      <c r="F37" s="148">
        <v>6</v>
      </c>
    </row>
    <row r="38" spans="1:6" ht="15.75">
      <c r="A38" s="2" t="s">
        <v>16</v>
      </c>
      <c r="B38" s="2"/>
      <c r="C38" s="2"/>
      <c r="D38" s="2" t="s">
        <v>22</v>
      </c>
      <c r="E38" s="36"/>
      <c r="F38" s="184">
        <f>F40</f>
        <v>131000</v>
      </c>
    </row>
    <row r="39" spans="1:6" ht="15.75">
      <c r="A39" s="2"/>
      <c r="B39" s="2"/>
      <c r="C39" s="2"/>
      <c r="D39" s="5"/>
      <c r="E39" s="36"/>
      <c r="F39" s="181"/>
    </row>
    <row r="40" spans="1:6" ht="15.75">
      <c r="A40" s="4"/>
      <c r="B40" s="4" t="s">
        <v>17</v>
      </c>
      <c r="C40" s="4"/>
      <c r="D40" s="4" t="s">
        <v>23</v>
      </c>
      <c r="E40" s="92"/>
      <c r="F40" s="183">
        <f>F42</f>
        <v>131000</v>
      </c>
    </row>
    <row r="41" spans="1:6" ht="15.75">
      <c r="A41" s="4"/>
      <c r="B41" s="4"/>
      <c r="C41" s="4"/>
      <c r="D41" s="4"/>
      <c r="E41" s="36"/>
      <c r="F41" s="181"/>
    </row>
    <row r="42" spans="1:6" ht="79.5" customHeight="1">
      <c r="A42" s="4"/>
      <c r="B42" s="4"/>
      <c r="C42" s="5" t="s">
        <v>351</v>
      </c>
      <c r="D42" s="27" t="s">
        <v>384</v>
      </c>
      <c r="E42" s="52"/>
      <c r="F42" s="181">
        <v>131000</v>
      </c>
    </row>
    <row r="43" spans="1:6" s="30" customFormat="1" ht="10.5" customHeight="1">
      <c r="A43" s="173"/>
      <c r="B43" s="173"/>
      <c r="C43" s="173"/>
      <c r="D43" s="173"/>
      <c r="E43" s="182"/>
      <c r="F43" s="182"/>
    </row>
    <row r="44" spans="1:6" ht="15.75">
      <c r="A44" s="2" t="s">
        <v>18</v>
      </c>
      <c r="B44" s="2"/>
      <c r="C44" s="2"/>
      <c r="D44" s="2" t="s">
        <v>24</v>
      </c>
      <c r="E44" s="114" t="e">
        <f>(#REF!/#REF!)*100</f>
        <v>#REF!</v>
      </c>
      <c r="F44" s="184">
        <f>F46</f>
        <v>67787</v>
      </c>
    </row>
    <row r="45" spans="1:6" ht="15.75">
      <c r="A45" s="40"/>
      <c r="B45" s="40"/>
      <c r="C45" s="40"/>
      <c r="D45" s="2"/>
      <c r="E45" s="168"/>
      <c r="F45" s="181"/>
    </row>
    <row r="46" spans="1:6" s="14" customFormat="1" ht="15.75">
      <c r="A46" s="4"/>
      <c r="B46" s="4" t="s">
        <v>19</v>
      </c>
      <c r="C46" s="4"/>
      <c r="D46" s="4" t="s">
        <v>91</v>
      </c>
      <c r="E46" s="167" t="e">
        <f>(#REF!/#REF!)*100</f>
        <v>#REF!</v>
      </c>
      <c r="F46" s="183">
        <f>F48</f>
        <v>67787</v>
      </c>
    </row>
    <row r="47" spans="1:6" s="14" customFormat="1" ht="15.75">
      <c r="A47" s="4"/>
      <c r="B47" s="4"/>
      <c r="C47" s="4"/>
      <c r="D47" s="4"/>
      <c r="E47" s="168"/>
      <c r="F47" s="183"/>
    </row>
    <row r="48" spans="1:6" ht="31.5">
      <c r="A48" s="5"/>
      <c r="B48" s="5"/>
      <c r="C48" s="5" t="s">
        <v>327</v>
      </c>
      <c r="D48" s="5" t="s">
        <v>25</v>
      </c>
      <c r="E48" s="36"/>
      <c r="F48" s="181">
        <v>67787</v>
      </c>
    </row>
    <row r="49" spans="1:6" ht="15.75">
      <c r="A49" s="5"/>
      <c r="B49" s="5"/>
      <c r="C49" s="5"/>
      <c r="D49" s="5"/>
      <c r="E49" s="168"/>
      <c r="F49" s="181"/>
    </row>
    <row r="50" spans="1:6" s="15" customFormat="1" ht="15.75">
      <c r="A50" s="2" t="s">
        <v>97</v>
      </c>
      <c r="B50" s="2"/>
      <c r="C50" s="2"/>
      <c r="D50" s="2" t="s">
        <v>26</v>
      </c>
      <c r="E50" s="168" t="e">
        <f>(#REF!/#REF!)*100</f>
        <v>#REF!</v>
      </c>
      <c r="F50" s="184">
        <f>SUM(F52,F56)</f>
        <v>83347</v>
      </c>
    </row>
    <row r="51" spans="1:6" ht="15.75">
      <c r="A51" s="5"/>
      <c r="B51" s="5"/>
      <c r="C51" s="5"/>
      <c r="D51" s="2"/>
      <c r="E51" s="168"/>
      <c r="F51" s="181"/>
    </row>
    <row r="52" spans="1:6" s="14" customFormat="1" ht="15.75">
      <c r="A52" s="4"/>
      <c r="B52" s="4" t="s">
        <v>98</v>
      </c>
      <c r="C52" s="4"/>
      <c r="D52" s="4" t="s">
        <v>27</v>
      </c>
      <c r="E52" s="186" t="e">
        <f>(#REF!/#REF!)*100</f>
        <v>#REF!</v>
      </c>
      <c r="F52" s="183">
        <f>F54</f>
        <v>61642</v>
      </c>
    </row>
    <row r="53" spans="1:6" s="14" customFormat="1" ht="15.75">
      <c r="A53" s="4"/>
      <c r="B53" s="4"/>
      <c r="C53" s="4"/>
      <c r="D53" s="4"/>
      <c r="E53" s="168"/>
      <c r="F53" s="183"/>
    </row>
    <row r="54" spans="1:6" ht="80.25" customHeight="1">
      <c r="A54" s="5"/>
      <c r="B54" s="5"/>
      <c r="C54" s="5" t="s">
        <v>320</v>
      </c>
      <c r="D54" s="45" t="s">
        <v>28</v>
      </c>
      <c r="E54" s="52"/>
      <c r="F54" s="181">
        <v>61642</v>
      </c>
    </row>
    <row r="55" spans="1:6" ht="15.75">
      <c r="A55" s="5"/>
      <c r="B55" s="5"/>
      <c r="C55" s="5"/>
      <c r="D55" s="45"/>
      <c r="E55" s="52"/>
      <c r="F55" s="181"/>
    </row>
    <row r="56" spans="1:6" ht="15.75">
      <c r="A56" s="5"/>
      <c r="B56" s="4" t="s">
        <v>20</v>
      </c>
      <c r="C56" s="4"/>
      <c r="D56" s="4" t="s">
        <v>29</v>
      </c>
      <c r="E56" s="93" t="e">
        <f>SUM(E61,E58:E59)</f>
        <v>#REF!</v>
      </c>
      <c r="F56" s="93">
        <f>SUM(F58:F59,F61)</f>
        <v>21705</v>
      </c>
    </row>
    <row r="57" spans="1:6" ht="15.75">
      <c r="A57" s="5"/>
      <c r="B57" s="4"/>
      <c r="C57" s="4"/>
      <c r="D57" s="4"/>
      <c r="E57" s="114"/>
      <c r="F57" s="183"/>
    </row>
    <row r="58" spans="1:6" ht="15.75">
      <c r="A58" s="5"/>
      <c r="B58" s="5"/>
      <c r="C58" s="5" t="s">
        <v>322</v>
      </c>
      <c r="D58" s="5" t="s">
        <v>7</v>
      </c>
      <c r="E58" s="52"/>
      <c r="F58" s="181">
        <v>2300</v>
      </c>
    </row>
    <row r="59" spans="1:6" ht="78.75">
      <c r="A59" s="5"/>
      <c r="B59" s="5"/>
      <c r="C59" s="5" t="s">
        <v>326</v>
      </c>
      <c r="D59" s="5" t="s">
        <v>30</v>
      </c>
      <c r="E59" s="52"/>
      <c r="F59" s="181">
        <v>14405</v>
      </c>
    </row>
    <row r="60" spans="1:6" ht="15.75">
      <c r="A60" s="5"/>
      <c r="B60" s="5"/>
      <c r="C60" s="5"/>
      <c r="D60" s="5"/>
      <c r="E60" s="52"/>
      <c r="F60" s="181"/>
    </row>
    <row r="61" spans="1:6" ht="15.75">
      <c r="A61" s="5"/>
      <c r="B61" s="5"/>
      <c r="C61" s="5" t="s">
        <v>328</v>
      </c>
      <c r="D61" s="5" t="s">
        <v>36</v>
      </c>
      <c r="E61" s="52" t="e">
        <f>(#REF!/#REF!)*100</f>
        <v>#REF!</v>
      </c>
      <c r="F61" s="181">
        <v>5000</v>
      </c>
    </row>
    <row r="62" spans="1:6" ht="12.75">
      <c r="A62" s="40"/>
      <c r="B62" s="40"/>
      <c r="C62" s="40"/>
      <c r="D62" s="189"/>
      <c r="E62" s="40"/>
      <c r="F62" s="40"/>
    </row>
    <row r="63" spans="1:6" ht="63">
      <c r="A63" s="2" t="s">
        <v>288</v>
      </c>
      <c r="B63" s="2"/>
      <c r="C63" s="2"/>
      <c r="D63" s="2" t="s">
        <v>37</v>
      </c>
      <c r="E63" s="114" t="e">
        <f>SUM(E65,#REF!,#REF!,#REF!)</f>
        <v>#REF!</v>
      </c>
      <c r="F63" s="114">
        <f>F65</f>
        <v>930</v>
      </c>
    </row>
    <row r="64" spans="1:6" ht="15.75">
      <c r="A64" s="5"/>
      <c r="B64" s="5"/>
      <c r="C64" s="5"/>
      <c r="D64" s="5"/>
      <c r="E64" s="52"/>
      <c r="F64" s="181"/>
    </row>
    <row r="65" spans="1:6" ht="31.5">
      <c r="A65" s="5"/>
      <c r="B65" s="4" t="s">
        <v>31</v>
      </c>
      <c r="C65" s="4"/>
      <c r="D65" s="4" t="s">
        <v>101</v>
      </c>
      <c r="E65" s="174"/>
      <c r="F65" s="177">
        <f>F72</f>
        <v>930</v>
      </c>
    </row>
    <row r="66" spans="1:6" ht="15.75">
      <c r="A66" s="49"/>
      <c r="B66" s="49"/>
      <c r="C66" s="49"/>
      <c r="D66" s="49"/>
      <c r="E66" s="92"/>
      <c r="F66" s="128"/>
    </row>
    <row r="67" spans="1:6" ht="30" customHeight="1">
      <c r="A67" s="269"/>
      <c r="B67" s="269"/>
      <c r="C67" s="269"/>
      <c r="D67" s="269"/>
      <c r="E67" s="36"/>
      <c r="F67" s="131"/>
    </row>
    <row r="68" spans="1:6" ht="15.75">
      <c r="A68" s="269"/>
      <c r="B68" s="269"/>
      <c r="C68" s="269"/>
      <c r="D68" s="269"/>
      <c r="E68" s="36"/>
      <c r="F68" s="131"/>
    </row>
    <row r="69" spans="1:6" ht="12.75" customHeight="1">
      <c r="A69" s="269"/>
      <c r="B69" s="269"/>
      <c r="C69" s="269"/>
      <c r="D69" s="269"/>
      <c r="E69" s="36"/>
      <c r="F69" s="131"/>
    </row>
    <row r="70" spans="1:6" ht="12.75">
      <c r="A70" s="338"/>
      <c r="B70" s="338"/>
      <c r="C70" s="338"/>
      <c r="D70" s="338"/>
      <c r="E70" s="338"/>
      <c r="F70" s="338"/>
    </row>
    <row r="71" spans="1:6" ht="12.75">
      <c r="A71" s="123">
        <v>1</v>
      </c>
      <c r="B71" s="126">
        <v>2</v>
      </c>
      <c r="C71" s="126">
        <v>3</v>
      </c>
      <c r="D71" s="126">
        <v>4</v>
      </c>
      <c r="E71" s="29">
        <v>5</v>
      </c>
      <c r="F71" s="148">
        <v>6</v>
      </c>
    </row>
    <row r="72" spans="1:6" ht="81" customHeight="1">
      <c r="A72" s="313"/>
      <c r="B72" s="313"/>
      <c r="C72" s="314" t="s">
        <v>320</v>
      </c>
      <c r="D72" s="314" t="s">
        <v>28</v>
      </c>
      <c r="E72" s="175"/>
      <c r="F72" s="315">
        <v>930</v>
      </c>
    </row>
    <row r="73" spans="1:6" ht="16.5" customHeight="1">
      <c r="A73" s="191"/>
      <c r="B73" s="191"/>
      <c r="C73" s="191"/>
      <c r="D73" s="191"/>
      <c r="E73" s="191"/>
      <c r="F73" s="305"/>
    </row>
    <row r="74" spans="1:6" s="15" customFormat="1" ht="31.5">
      <c r="A74" s="2" t="s">
        <v>32</v>
      </c>
      <c r="B74" s="2"/>
      <c r="C74" s="2"/>
      <c r="D74" s="2" t="s">
        <v>38</v>
      </c>
      <c r="E74" s="174"/>
      <c r="F74" s="180">
        <f>F76</f>
        <v>500</v>
      </c>
    </row>
    <row r="75" spans="1:6" s="15" customFormat="1" ht="15.75">
      <c r="A75" s="2"/>
      <c r="B75" s="2"/>
      <c r="C75" s="2"/>
      <c r="D75" s="2"/>
      <c r="E75" s="174"/>
      <c r="F75" s="180"/>
    </row>
    <row r="76" spans="1:6" s="15" customFormat="1" ht="15.75">
      <c r="A76" s="2"/>
      <c r="B76" s="4" t="s">
        <v>33</v>
      </c>
      <c r="C76" s="4"/>
      <c r="D76" s="4" t="s">
        <v>39</v>
      </c>
      <c r="E76" s="199"/>
      <c r="F76" s="177">
        <f>F78</f>
        <v>500</v>
      </c>
    </row>
    <row r="77" spans="1:6" s="15" customFormat="1" ht="15.75">
      <c r="A77" s="2"/>
      <c r="B77" s="4"/>
      <c r="C77" s="4"/>
      <c r="D77" s="4"/>
      <c r="E77" s="174"/>
      <c r="F77" s="179"/>
    </row>
    <row r="78" spans="1:6" s="15" customFormat="1" ht="63">
      <c r="A78" s="5"/>
      <c r="B78" s="5"/>
      <c r="C78" s="5" t="s">
        <v>320</v>
      </c>
      <c r="D78" s="5" t="s">
        <v>28</v>
      </c>
      <c r="E78" s="174"/>
      <c r="F78" s="171">
        <v>500</v>
      </c>
    </row>
    <row r="79" spans="1:6" s="15" customFormat="1" ht="15.75">
      <c r="A79" s="5"/>
      <c r="B79" s="5"/>
      <c r="C79" s="5"/>
      <c r="D79" s="5"/>
      <c r="E79" s="125"/>
      <c r="F79" s="179"/>
    </row>
    <row r="80" spans="1:6" s="15" customFormat="1" ht="78.75">
      <c r="A80" s="19" t="s">
        <v>34</v>
      </c>
      <c r="B80" s="19"/>
      <c r="C80" s="19"/>
      <c r="D80" s="2" t="s">
        <v>360</v>
      </c>
      <c r="E80" s="174" t="e">
        <f>(#REF!/#REF!)*100</f>
        <v>#REF!</v>
      </c>
      <c r="F80" s="184">
        <f>SUM(F82,F87,F95,F112,F117,F121)</f>
        <v>2042218</v>
      </c>
    </row>
    <row r="81" spans="1:6" ht="15.75">
      <c r="A81" s="5"/>
      <c r="B81" s="5"/>
      <c r="C81" s="5"/>
      <c r="D81" s="2"/>
      <c r="E81" s="174"/>
      <c r="F81" s="190"/>
    </row>
    <row r="82" spans="1:6" s="14" customFormat="1" ht="31.5">
      <c r="A82" s="4"/>
      <c r="B82" s="4" t="s">
        <v>35</v>
      </c>
      <c r="C82" s="4"/>
      <c r="D82" s="4" t="s">
        <v>93</v>
      </c>
      <c r="E82" s="176" t="e">
        <f>(#REF!/#REF!)*100</f>
        <v>#REF!</v>
      </c>
      <c r="F82" s="183">
        <f>SUM(F84:F85)</f>
        <v>14200</v>
      </c>
    </row>
    <row r="83" spans="1:6" s="14" customFormat="1" ht="15.75">
      <c r="A83" s="4"/>
      <c r="B83" s="4"/>
      <c r="C83" s="4"/>
      <c r="D83" s="4"/>
      <c r="E83" s="174"/>
      <c r="F83" s="183"/>
    </row>
    <row r="84" spans="1:6" ht="31.5">
      <c r="A84" s="5"/>
      <c r="B84" s="5"/>
      <c r="C84" s="5" t="s">
        <v>329</v>
      </c>
      <c r="D84" s="5" t="s">
        <v>42</v>
      </c>
      <c r="E84" s="172"/>
      <c r="F84" s="181">
        <v>14000</v>
      </c>
    </row>
    <row r="85" spans="1:6" ht="31.5">
      <c r="A85" s="5"/>
      <c r="B85" s="5"/>
      <c r="C85" s="5" t="s">
        <v>323</v>
      </c>
      <c r="D85" s="5" t="s">
        <v>8</v>
      </c>
      <c r="E85" s="172"/>
      <c r="F85" s="181">
        <v>200</v>
      </c>
    </row>
    <row r="86" spans="1:6" ht="12.75">
      <c r="A86" s="40"/>
      <c r="B86" s="40"/>
      <c r="C86" s="40"/>
      <c r="D86" s="189"/>
      <c r="E86" s="40"/>
      <c r="F86" s="40"/>
    </row>
    <row r="87" spans="1:6" s="14" customFormat="1" ht="63">
      <c r="A87" s="20"/>
      <c r="B87" s="20" t="s">
        <v>40</v>
      </c>
      <c r="C87" s="20"/>
      <c r="D87" s="4" t="s">
        <v>372</v>
      </c>
      <c r="E87" s="176" t="e">
        <f>(#REF!/#REF!)*100</f>
        <v>#REF!</v>
      </c>
      <c r="F87" s="183">
        <f>SUM(F89:F93)</f>
        <v>435902</v>
      </c>
    </row>
    <row r="88" spans="1:6" ht="15.75">
      <c r="A88" s="20"/>
      <c r="B88" s="20"/>
      <c r="C88" s="20"/>
      <c r="D88" s="5"/>
      <c r="E88" s="176"/>
      <c r="F88" s="178"/>
    </row>
    <row r="89" spans="1:6" ht="15.75">
      <c r="A89" s="5"/>
      <c r="B89" s="5"/>
      <c r="C89" s="5" t="s">
        <v>330</v>
      </c>
      <c r="D89" s="5" t="s">
        <v>43</v>
      </c>
      <c r="E89" s="172"/>
      <c r="F89" s="181">
        <v>417000</v>
      </c>
    </row>
    <row r="90" spans="1:6" ht="15.75">
      <c r="A90" s="5"/>
      <c r="B90" s="5"/>
      <c r="C90" s="5" t="s">
        <v>331</v>
      </c>
      <c r="D90" s="5" t="s">
        <v>44</v>
      </c>
      <c r="E90" s="172"/>
      <c r="F90" s="181">
        <v>2331</v>
      </c>
    </row>
    <row r="91" spans="1:6" ht="15.75">
      <c r="A91" s="5"/>
      <c r="B91" s="5"/>
      <c r="C91" s="5" t="s">
        <v>332</v>
      </c>
      <c r="D91" s="5" t="s">
        <v>45</v>
      </c>
      <c r="E91" s="172"/>
      <c r="F91" s="181">
        <v>5021</v>
      </c>
    </row>
    <row r="92" spans="1:6" ht="15.75">
      <c r="A92" s="5"/>
      <c r="B92" s="5"/>
      <c r="C92" s="5" t="s">
        <v>333</v>
      </c>
      <c r="D92" s="5" t="s">
        <v>46</v>
      </c>
      <c r="E92" s="172"/>
      <c r="F92" s="181">
        <v>10050</v>
      </c>
    </row>
    <row r="93" spans="1:6" ht="31.5">
      <c r="A93" s="5"/>
      <c r="B93" s="5"/>
      <c r="C93" s="5" t="s">
        <v>323</v>
      </c>
      <c r="D93" s="5" t="s">
        <v>8</v>
      </c>
      <c r="E93" s="172"/>
      <c r="F93" s="181">
        <v>1500</v>
      </c>
    </row>
    <row r="94" spans="1:6" ht="15.75">
      <c r="A94" s="5"/>
      <c r="B94" s="5"/>
      <c r="C94" s="5"/>
      <c r="D94" s="5"/>
      <c r="E94" s="172"/>
      <c r="F94" s="181"/>
    </row>
    <row r="95" spans="1:6" ht="63">
      <c r="A95" s="5"/>
      <c r="B95" s="20" t="s">
        <v>352</v>
      </c>
      <c r="C95" s="20"/>
      <c r="D95" s="4" t="s">
        <v>353</v>
      </c>
      <c r="E95" s="176" t="e">
        <f>(#REF!/#REF!)*100</f>
        <v>#REF!</v>
      </c>
      <c r="F95" s="183">
        <f>SUM(F101:F104,F105:F110)</f>
        <v>673776</v>
      </c>
    </row>
    <row r="96" spans="1:6" ht="15.75">
      <c r="A96" s="49"/>
      <c r="B96" s="316"/>
      <c r="C96" s="316"/>
      <c r="D96" s="49"/>
      <c r="E96" s="127"/>
      <c r="F96" s="317"/>
    </row>
    <row r="97" spans="1:6" ht="15.75">
      <c r="A97" s="269"/>
      <c r="B97" s="269"/>
      <c r="C97" s="35"/>
      <c r="D97" s="37"/>
      <c r="E97" s="35"/>
      <c r="F97" s="35"/>
    </row>
    <row r="98" spans="1:6" ht="16.5" customHeight="1">
      <c r="A98" s="269"/>
      <c r="B98" s="269"/>
      <c r="C98" s="269"/>
      <c r="D98" s="269"/>
      <c r="E98" s="122"/>
      <c r="F98" s="131"/>
    </row>
    <row r="99" spans="1:6" ht="12.75">
      <c r="A99" s="338"/>
      <c r="B99" s="338"/>
      <c r="C99" s="338"/>
      <c r="D99" s="338"/>
      <c r="E99" s="338"/>
      <c r="F99" s="338"/>
    </row>
    <row r="100" spans="1:6" ht="12.75">
      <c r="A100" s="123">
        <v>1</v>
      </c>
      <c r="B100" s="123">
        <v>2</v>
      </c>
      <c r="C100" s="123">
        <v>3</v>
      </c>
      <c r="D100" s="123">
        <v>4</v>
      </c>
      <c r="E100" s="28">
        <v>5</v>
      </c>
      <c r="F100" s="169">
        <v>6</v>
      </c>
    </row>
    <row r="101" spans="1:6" ht="15.75">
      <c r="A101" s="191"/>
      <c r="B101" s="191"/>
      <c r="C101" s="5" t="s">
        <v>330</v>
      </c>
      <c r="D101" s="5" t="s">
        <v>43</v>
      </c>
      <c r="E101" s="172"/>
      <c r="F101" s="181">
        <v>219000</v>
      </c>
    </row>
    <row r="102" spans="1:6" ht="15.75">
      <c r="A102" s="191"/>
      <c r="B102" s="191"/>
      <c r="C102" s="5" t="s">
        <v>331</v>
      </c>
      <c r="D102" s="5" t="s">
        <v>44</v>
      </c>
      <c r="E102" s="172"/>
      <c r="F102" s="181">
        <v>328573</v>
      </c>
    </row>
    <row r="103" spans="1:6" ht="15.75">
      <c r="A103" s="191"/>
      <c r="B103" s="191"/>
      <c r="C103" s="5" t="s">
        <v>332</v>
      </c>
      <c r="D103" s="5" t="s">
        <v>45</v>
      </c>
      <c r="E103" s="172"/>
      <c r="F103" s="181">
        <v>19000</v>
      </c>
    </row>
    <row r="104" spans="1:6" ht="15.75">
      <c r="A104" s="191"/>
      <c r="B104" s="191"/>
      <c r="C104" s="5" t="s">
        <v>333</v>
      </c>
      <c r="D104" s="5" t="s">
        <v>46</v>
      </c>
      <c r="E104" s="172"/>
      <c r="F104" s="181">
        <v>51000</v>
      </c>
    </row>
    <row r="105" spans="1:6" ht="15.75">
      <c r="A105" s="5"/>
      <c r="B105" s="5"/>
      <c r="C105" s="5" t="s">
        <v>334</v>
      </c>
      <c r="D105" s="5" t="s">
        <v>47</v>
      </c>
      <c r="E105" s="172"/>
      <c r="F105" s="181">
        <v>4650</v>
      </c>
    </row>
    <row r="106" spans="1:6" ht="15.75">
      <c r="A106" s="5"/>
      <c r="B106" s="5"/>
      <c r="C106" s="5" t="s">
        <v>335</v>
      </c>
      <c r="D106" s="5" t="s">
        <v>48</v>
      </c>
      <c r="E106" s="172"/>
      <c r="F106" s="181">
        <v>840</v>
      </c>
    </row>
    <row r="107" spans="1:6" ht="15.75">
      <c r="A107" s="5"/>
      <c r="B107" s="5"/>
      <c r="C107" s="5" t="s">
        <v>336</v>
      </c>
      <c r="D107" s="5" t="s">
        <v>49</v>
      </c>
      <c r="E107" s="172"/>
      <c r="F107" s="181">
        <v>14213</v>
      </c>
    </row>
    <row r="108" spans="1:6" ht="47.25">
      <c r="A108" s="5"/>
      <c r="B108" s="5"/>
      <c r="C108" s="5" t="s">
        <v>354</v>
      </c>
      <c r="D108" s="27" t="s">
        <v>355</v>
      </c>
      <c r="E108" s="172"/>
      <c r="F108" s="181">
        <v>2500</v>
      </c>
    </row>
    <row r="109" spans="1:6" ht="15.75">
      <c r="A109" s="5"/>
      <c r="B109" s="5"/>
      <c r="C109" s="5" t="s">
        <v>337</v>
      </c>
      <c r="D109" s="5" t="s">
        <v>50</v>
      </c>
      <c r="E109" s="172"/>
      <c r="F109" s="181">
        <v>32000</v>
      </c>
    </row>
    <row r="110" spans="1:6" ht="31.5">
      <c r="A110" s="5"/>
      <c r="B110" s="5"/>
      <c r="C110" s="5" t="s">
        <v>323</v>
      </c>
      <c r="D110" s="5" t="s">
        <v>8</v>
      </c>
      <c r="E110" s="172"/>
      <c r="F110" s="181">
        <v>2000</v>
      </c>
    </row>
    <row r="111" spans="1:6" ht="15.75">
      <c r="A111" s="5"/>
      <c r="B111" s="5"/>
      <c r="C111" s="5"/>
      <c r="D111" s="5"/>
      <c r="E111" s="172"/>
      <c r="F111" s="181"/>
    </row>
    <row r="112" spans="1:6" ht="47.25">
      <c r="A112" s="5"/>
      <c r="B112" s="4" t="s">
        <v>41</v>
      </c>
      <c r="C112" s="4"/>
      <c r="D112" s="4" t="s">
        <v>51</v>
      </c>
      <c r="E112" s="176"/>
      <c r="F112" s="183">
        <f>SUM(F114:F115)</f>
        <v>61351</v>
      </c>
    </row>
    <row r="113" spans="1:6" ht="15.75">
      <c r="A113" s="5"/>
      <c r="B113" s="4"/>
      <c r="C113" s="4"/>
      <c r="D113" s="4"/>
      <c r="E113" s="172"/>
      <c r="F113" s="181"/>
    </row>
    <row r="114" spans="1:6" ht="15.75">
      <c r="A114" s="5"/>
      <c r="B114" s="5"/>
      <c r="C114" s="5" t="s">
        <v>338</v>
      </c>
      <c r="D114" s="5" t="s">
        <v>52</v>
      </c>
      <c r="E114" s="172"/>
      <c r="F114" s="181">
        <v>21000</v>
      </c>
    </row>
    <row r="115" spans="1:6" ht="31.5">
      <c r="A115" s="5"/>
      <c r="B115" s="5"/>
      <c r="C115" s="5" t="s">
        <v>339</v>
      </c>
      <c r="D115" s="5" t="s">
        <v>53</v>
      </c>
      <c r="E115" s="172"/>
      <c r="F115" s="181">
        <v>40351</v>
      </c>
    </row>
    <row r="116" spans="1:6" ht="15.75">
      <c r="A116" s="5"/>
      <c r="B116" s="5"/>
      <c r="C116" s="5"/>
      <c r="D116" s="5"/>
      <c r="E116" s="172"/>
      <c r="F116" s="181"/>
    </row>
    <row r="117" spans="1:6" ht="15.75">
      <c r="A117" s="5"/>
      <c r="B117" s="4" t="s">
        <v>289</v>
      </c>
      <c r="C117" s="4"/>
      <c r="D117" s="4" t="s">
        <v>60</v>
      </c>
      <c r="E117" s="172"/>
      <c r="F117" s="183">
        <f>F119</f>
        <v>4000</v>
      </c>
    </row>
    <row r="118" spans="1:6" ht="12.75">
      <c r="A118" s="40"/>
      <c r="B118" s="40"/>
      <c r="C118" s="40"/>
      <c r="D118" s="189"/>
      <c r="E118" s="40"/>
      <c r="F118" s="40"/>
    </row>
    <row r="119" spans="1:6" ht="15.75">
      <c r="A119" s="5"/>
      <c r="B119" s="5"/>
      <c r="C119" s="5" t="s">
        <v>340</v>
      </c>
      <c r="D119" s="5" t="s">
        <v>62</v>
      </c>
      <c r="E119" s="172"/>
      <c r="F119" s="181">
        <v>4000</v>
      </c>
    </row>
    <row r="120" spans="1:6" ht="15.75">
      <c r="A120" s="5"/>
      <c r="B120" s="5"/>
      <c r="C120" s="5"/>
      <c r="D120" s="5"/>
      <c r="E120" s="172"/>
      <c r="F120" s="181"/>
    </row>
    <row r="121" spans="1:6" ht="31.5">
      <c r="A121" s="5"/>
      <c r="B121" s="4" t="s">
        <v>54</v>
      </c>
      <c r="C121" s="4"/>
      <c r="D121" s="4" t="s">
        <v>63</v>
      </c>
      <c r="E121" s="172"/>
      <c r="F121" s="183">
        <f>SUM(F123:F124)</f>
        <v>852989</v>
      </c>
    </row>
    <row r="122" spans="1:6" ht="12.75">
      <c r="A122" s="40"/>
      <c r="B122" s="40"/>
      <c r="C122" s="40"/>
      <c r="D122" s="189"/>
      <c r="E122" s="40"/>
      <c r="F122" s="40"/>
    </row>
    <row r="123" spans="1:6" ht="15.75">
      <c r="A123" s="5"/>
      <c r="B123" s="5"/>
      <c r="C123" s="5" t="s">
        <v>341</v>
      </c>
      <c r="D123" s="27" t="s">
        <v>94</v>
      </c>
      <c r="E123" s="172"/>
      <c r="F123" s="181">
        <v>848989</v>
      </c>
    </row>
    <row r="124" spans="1:6" ht="15.75">
      <c r="A124" s="5"/>
      <c r="B124" s="5"/>
      <c r="C124" s="5" t="s">
        <v>342</v>
      </c>
      <c r="D124" s="5" t="s">
        <v>64</v>
      </c>
      <c r="E124" s="172"/>
      <c r="F124" s="181">
        <v>4000</v>
      </c>
    </row>
    <row r="125" spans="1:6" s="30" customFormat="1" ht="15.75">
      <c r="A125" s="173"/>
      <c r="B125" s="173"/>
      <c r="C125" s="173"/>
      <c r="D125" s="173"/>
      <c r="E125" s="187"/>
      <c r="F125" s="201"/>
    </row>
    <row r="126" spans="1:6" ht="15.75">
      <c r="A126" s="2" t="s">
        <v>55</v>
      </c>
      <c r="B126" s="2"/>
      <c r="C126" s="2"/>
      <c r="D126" s="2" t="s">
        <v>65</v>
      </c>
      <c r="E126" s="114" t="e">
        <f>SUM(E136,E132,E128)</f>
        <v>#REF!</v>
      </c>
      <c r="F126" s="114">
        <f>SUM(F136,F132,F128)</f>
        <v>5004865</v>
      </c>
    </row>
    <row r="127" spans="1:6" ht="15.75">
      <c r="A127" s="2"/>
      <c r="B127" s="2"/>
      <c r="C127" s="2"/>
      <c r="D127" s="21"/>
      <c r="E127" s="172" t="e">
        <f>(#REF!/#REF!)*100</f>
        <v>#REF!</v>
      </c>
      <c r="F127" s="203"/>
    </row>
    <row r="128" spans="1:6" ht="31.5">
      <c r="A128" s="121"/>
      <c r="B128" s="4" t="s">
        <v>56</v>
      </c>
      <c r="C128" s="4"/>
      <c r="D128" s="4" t="s">
        <v>95</v>
      </c>
      <c r="E128" s="172" t="e">
        <f>(#REF!/#REF!)*100</f>
        <v>#REF!</v>
      </c>
      <c r="F128" s="183">
        <f>F130</f>
        <v>3074900</v>
      </c>
    </row>
    <row r="129" spans="1:6" ht="15.75">
      <c r="A129" s="40"/>
      <c r="B129" s="40"/>
      <c r="C129" s="40"/>
      <c r="D129" s="5"/>
      <c r="E129" s="172" t="e">
        <f>(#REF!/#REF!)*100</f>
        <v>#REF!</v>
      </c>
      <c r="F129" s="181"/>
    </row>
    <row r="130" spans="1:6" ht="15.75">
      <c r="A130" s="5"/>
      <c r="B130" s="5"/>
      <c r="C130" s="5" t="s">
        <v>343</v>
      </c>
      <c r="D130" s="27" t="s">
        <v>263</v>
      </c>
      <c r="E130" s="172"/>
      <c r="F130" s="181">
        <v>3074900</v>
      </c>
    </row>
    <row r="131" spans="1:6" ht="15.75">
      <c r="A131" s="5"/>
      <c r="B131" s="5"/>
      <c r="C131" s="5"/>
      <c r="D131" s="27"/>
      <c r="E131" s="172"/>
      <c r="F131" s="181"/>
    </row>
    <row r="132" spans="1:6" ht="15.75">
      <c r="A132" s="5"/>
      <c r="B132" s="4" t="s">
        <v>264</v>
      </c>
      <c r="C132" s="4"/>
      <c r="D132" s="4" t="s">
        <v>265</v>
      </c>
      <c r="E132" s="52" t="s">
        <v>61</v>
      </c>
      <c r="F132" s="183">
        <f>F134</f>
        <v>1919965</v>
      </c>
    </row>
    <row r="133" spans="1:6" ht="15.75">
      <c r="A133" s="5"/>
      <c r="B133" s="5"/>
      <c r="C133" s="5"/>
      <c r="D133" s="5"/>
      <c r="E133" s="174" t="e">
        <f>(#REF!/#REF!)*100</f>
        <v>#REF!</v>
      </c>
      <c r="F133" s="185"/>
    </row>
    <row r="134" spans="1:6" ht="15.75">
      <c r="A134" s="5"/>
      <c r="B134" s="5"/>
      <c r="C134" s="5" t="s">
        <v>343</v>
      </c>
      <c r="D134" s="27" t="s">
        <v>263</v>
      </c>
      <c r="E134" s="52"/>
      <c r="F134" s="181">
        <v>1919965</v>
      </c>
    </row>
    <row r="135" spans="1:6" ht="15.75">
      <c r="A135" s="5"/>
      <c r="B135" s="4"/>
      <c r="C135" s="4"/>
      <c r="D135" s="4"/>
      <c r="E135" s="93">
        <v>0</v>
      </c>
      <c r="F135" s="213"/>
    </row>
    <row r="136" spans="1:6" ht="15.75">
      <c r="A136" s="5"/>
      <c r="B136" s="4" t="s">
        <v>57</v>
      </c>
      <c r="C136" s="4"/>
      <c r="D136" s="4" t="s">
        <v>66</v>
      </c>
      <c r="E136" s="93"/>
      <c r="F136" s="183">
        <f>F138</f>
        <v>10000</v>
      </c>
    </row>
    <row r="137" spans="1:6" ht="15.75">
      <c r="A137" s="5"/>
      <c r="B137" s="94"/>
      <c r="C137" s="94"/>
      <c r="D137" s="94"/>
      <c r="E137" s="52">
        <v>0</v>
      </c>
      <c r="F137" s="181"/>
    </row>
    <row r="138" spans="1:6" ht="15.75">
      <c r="A138" s="34"/>
      <c r="B138" s="34"/>
      <c r="C138" s="34" t="s">
        <v>344</v>
      </c>
      <c r="D138" s="34" t="s">
        <v>67</v>
      </c>
      <c r="E138" s="38"/>
      <c r="F138" s="200">
        <v>10000</v>
      </c>
    </row>
    <row r="139" spans="1:6" ht="16.5" customHeight="1">
      <c r="A139" s="269"/>
      <c r="B139" s="269"/>
      <c r="C139" s="269"/>
      <c r="D139" s="279"/>
      <c r="E139" s="122"/>
      <c r="F139" s="131"/>
    </row>
    <row r="140" spans="1:6" ht="30" customHeight="1">
      <c r="A140" s="269"/>
      <c r="B140" s="269"/>
      <c r="C140" s="269"/>
      <c r="D140" s="279"/>
      <c r="E140" s="122"/>
      <c r="F140" s="131"/>
    </row>
    <row r="141" spans="1:6" ht="20.25" customHeight="1">
      <c r="A141" s="269"/>
      <c r="B141" s="269"/>
      <c r="C141" s="269"/>
      <c r="D141" s="279"/>
      <c r="E141" s="122"/>
      <c r="F141" s="131"/>
    </row>
    <row r="142" spans="1:6" ht="12.75">
      <c r="A142" s="336"/>
      <c r="B142" s="336"/>
      <c r="C142" s="336"/>
      <c r="D142" s="336"/>
      <c r="E142" s="336"/>
      <c r="F142" s="336"/>
    </row>
    <row r="143" spans="1:6" ht="11.25" customHeight="1">
      <c r="A143" s="149">
        <v>1</v>
      </c>
      <c r="B143" s="149">
        <v>2</v>
      </c>
      <c r="C143" s="149">
        <v>3</v>
      </c>
      <c r="D143" s="149">
        <v>4</v>
      </c>
      <c r="E143" s="215">
        <v>5</v>
      </c>
      <c r="F143" s="216">
        <v>6</v>
      </c>
    </row>
    <row r="144" spans="1:6" ht="15.75">
      <c r="A144" s="2" t="s">
        <v>58</v>
      </c>
      <c r="B144" s="2"/>
      <c r="C144" s="2"/>
      <c r="D144" s="19" t="s">
        <v>68</v>
      </c>
      <c r="E144" s="52" t="s">
        <v>61</v>
      </c>
      <c r="F144" s="184">
        <f>SUM(F146,F154)</f>
        <v>2451369</v>
      </c>
    </row>
    <row r="145" spans="1:6" s="35" customFormat="1" ht="12.75">
      <c r="A145" s="40"/>
      <c r="B145" s="40"/>
      <c r="C145" s="40"/>
      <c r="D145" s="40"/>
      <c r="E145" s="40"/>
      <c r="F145" s="40"/>
    </row>
    <row r="146" spans="1:6" s="35" customFormat="1" ht="15.75">
      <c r="A146" s="4"/>
      <c r="B146" s="4" t="s">
        <v>59</v>
      </c>
      <c r="C146" s="4"/>
      <c r="D146" s="25" t="s">
        <v>69</v>
      </c>
      <c r="E146" s="52"/>
      <c r="F146" s="183">
        <f>SUM(F148:F152)</f>
        <v>2439869</v>
      </c>
    </row>
    <row r="147" spans="1:6" s="35" customFormat="1" ht="15.75">
      <c r="A147" s="40"/>
      <c r="B147" s="40"/>
      <c r="C147" s="40"/>
      <c r="D147" s="5"/>
      <c r="E147" s="93">
        <v>0</v>
      </c>
      <c r="F147" s="181"/>
    </row>
    <row r="148" spans="1:6" s="35" customFormat="1" ht="78.75">
      <c r="A148" s="5"/>
      <c r="B148" s="5"/>
      <c r="C148" s="5" t="s">
        <v>326</v>
      </c>
      <c r="D148" s="27" t="s">
        <v>30</v>
      </c>
      <c r="E148" s="52"/>
      <c r="F148" s="181">
        <v>6385</v>
      </c>
    </row>
    <row r="149" spans="1:6" s="35" customFormat="1" ht="63">
      <c r="A149" s="5"/>
      <c r="B149" s="5"/>
      <c r="C149" s="5" t="s">
        <v>409</v>
      </c>
      <c r="D149" s="27" t="s">
        <v>410</v>
      </c>
      <c r="E149" s="52"/>
      <c r="F149" s="181">
        <v>41005</v>
      </c>
    </row>
    <row r="150" spans="1:6" s="35" customFormat="1" ht="63" customHeight="1">
      <c r="A150" s="5"/>
      <c r="B150" s="5"/>
      <c r="C150" s="214" t="s">
        <v>411</v>
      </c>
      <c r="D150" s="27" t="s">
        <v>278</v>
      </c>
      <c r="E150" s="52"/>
      <c r="F150" s="181">
        <v>2057220</v>
      </c>
    </row>
    <row r="151" spans="1:6" s="35" customFormat="1" ht="66" customHeight="1">
      <c r="A151" s="5"/>
      <c r="B151" s="5"/>
      <c r="C151" s="5" t="s">
        <v>403</v>
      </c>
      <c r="D151" s="27" t="s">
        <v>346</v>
      </c>
      <c r="E151" s="52"/>
      <c r="F151" s="181">
        <v>60963</v>
      </c>
    </row>
    <row r="152" spans="1:6" s="35" customFormat="1" ht="63" customHeight="1">
      <c r="A152" s="5"/>
      <c r="B152" s="5"/>
      <c r="C152" s="5" t="s">
        <v>397</v>
      </c>
      <c r="D152" s="27" t="s">
        <v>346</v>
      </c>
      <c r="E152" s="52"/>
      <c r="F152" s="181">
        <v>274296</v>
      </c>
    </row>
    <row r="153" spans="1:6" s="35" customFormat="1" ht="15.75">
      <c r="A153" s="5"/>
      <c r="B153" s="5"/>
      <c r="C153" s="5"/>
      <c r="E153" s="36">
        <v>0</v>
      </c>
      <c r="F153" s="181"/>
    </row>
    <row r="154" spans="1:6" s="35" customFormat="1" ht="15.75">
      <c r="A154" s="5"/>
      <c r="B154" s="4" t="s">
        <v>290</v>
      </c>
      <c r="C154" s="4"/>
      <c r="D154" s="4" t="s">
        <v>70</v>
      </c>
      <c r="E154" s="36"/>
      <c r="F154" s="183">
        <f>F156</f>
        <v>11500</v>
      </c>
    </row>
    <row r="155" spans="1:6" s="35" customFormat="1" ht="15.75">
      <c r="A155" s="5"/>
      <c r="B155" s="5"/>
      <c r="C155" s="5"/>
      <c r="D155" s="32"/>
      <c r="E155" s="52"/>
      <c r="F155" s="181"/>
    </row>
    <row r="156" spans="1:6" s="35" customFormat="1" ht="15.75">
      <c r="A156" s="5"/>
      <c r="B156" s="5"/>
      <c r="C156" s="5" t="s">
        <v>321</v>
      </c>
      <c r="D156" s="5" t="s">
        <v>71</v>
      </c>
      <c r="E156" s="52"/>
      <c r="F156" s="181">
        <v>11500</v>
      </c>
    </row>
    <row r="157" spans="1:6" s="35" customFormat="1" ht="15.75">
      <c r="A157" s="5"/>
      <c r="B157" s="5"/>
      <c r="C157" s="5"/>
      <c r="D157" s="5"/>
      <c r="E157" s="52"/>
      <c r="F157" s="181"/>
    </row>
    <row r="158" spans="1:6" s="35" customFormat="1" ht="15.75">
      <c r="A158" s="2" t="s">
        <v>72</v>
      </c>
      <c r="B158" s="2"/>
      <c r="C158" s="2"/>
      <c r="D158" s="2" t="s">
        <v>74</v>
      </c>
      <c r="E158" s="52"/>
      <c r="F158" s="184">
        <f>F160</f>
        <v>73363</v>
      </c>
    </row>
    <row r="159" spans="1:6" s="35" customFormat="1" ht="15.75">
      <c r="A159" s="2"/>
      <c r="B159" s="2"/>
      <c r="C159" s="2"/>
      <c r="D159" s="2"/>
      <c r="E159" s="36"/>
      <c r="F159" s="181"/>
    </row>
    <row r="160" spans="1:6" s="91" customFormat="1" ht="15.75">
      <c r="A160" s="4"/>
      <c r="B160" s="4" t="s">
        <v>73</v>
      </c>
      <c r="C160" s="4"/>
      <c r="D160" s="4" t="s">
        <v>75</v>
      </c>
      <c r="E160" s="95"/>
      <c r="F160" s="183">
        <f>SUM(F162:F163)</f>
        <v>73363</v>
      </c>
    </row>
    <row r="161" spans="1:6" s="91" customFormat="1" ht="15.75">
      <c r="A161" s="4"/>
      <c r="B161" s="4"/>
      <c r="C161" s="4"/>
      <c r="D161" s="4"/>
      <c r="E161" s="127"/>
      <c r="F161" s="183"/>
    </row>
    <row r="162" spans="1:6" s="91" customFormat="1" ht="98.25" customHeight="1">
      <c r="A162" s="4"/>
      <c r="B162" s="4"/>
      <c r="C162" s="5" t="s">
        <v>326</v>
      </c>
      <c r="D162" s="27" t="s">
        <v>12</v>
      </c>
      <c r="E162" s="95"/>
      <c r="F162" s="181">
        <v>71863</v>
      </c>
    </row>
    <row r="163" spans="1:6" s="91" customFormat="1" ht="15.75">
      <c r="A163" s="115"/>
      <c r="B163" s="115"/>
      <c r="C163" s="34" t="s">
        <v>328</v>
      </c>
      <c r="D163" s="282" t="s">
        <v>76</v>
      </c>
      <c r="E163" s="283"/>
      <c r="F163" s="200">
        <v>1500</v>
      </c>
    </row>
    <row r="164" spans="1:6" s="91" customFormat="1" ht="50.25" customHeight="1">
      <c r="A164" s="50"/>
      <c r="B164" s="50"/>
      <c r="C164" s="49"/>
      <c r="D164" s="280"/>
      <c r="E164" s="127"/>
      <c r="F164" s="128"/>
    </row>
    <row r="165" spans="1:6" s="91" customFormat="1" ht="45.75" customHeight="1">
      <c r="A165" s="270"/>
      <c r="B165" s="270"/>
      <c r="C165" s="269"/>
      <c r="D165" s="284"/>
      <c r="E165" s="95"/>
      <c r="F165" s="131"/>
    </row>
    <row r="166" spans="1:6" s="91" customFormat="1" ht="24" customHeight="1">
      <c r="A166" s="270"/>
      <c r="B166" s="270"/>
      <c r="C166" s="269"/>
      <c r="D166" s="284"/>
      <c r="E166" s="95"/>
      <c r="F166" s="131"/>
    </row>
    <row r="167" spans="1:6" s="91" customFormat="1" ht="12.75">
      <c r="A167" s="335"/>
      <c r="B167" s="335"/>
      <c r="C167" s="335"/>
      <c r="D167" s="335"/>
      <c r="E167" s="335"/>
      <c r="F167" s="335"/>
    </row>
    <row r="168" spans="1:6" s="91" customFormat="1" ht="11.25" customHeight="1">
      <c r="A168" s="149">
        <v>1</v>
      </c>
      <c r="B168" s="149">
        <v>2</v>
      </c>
      <c r="C168" s="149">
        <v>3</v>
      </c>
      <c r="D168" s="149">
        <v>4</v>
      </c>
      <c r="E168" s="215">
        <v>5</v>
      </c>
      <c r="F168" s="216">
        <v>6</v>
      </c>
    </row>
    <row r="169" spans="1:6" s="91" customFormat="1" ht="15.75">
      <c r="A169" s="2" t="s">
        <v>266</v>
      </c>
      <c r="B169" s="4"/>
      <c r="C169" s="5"/>
      <c r="D169" s="19" t="s">
        <v>267</v>
      </c>
      <c r="E169" s="114">
        <f>SUM(E171,E175,E179,E184,E188,E196)</f>
        <v>0</v>
      </c>
      <c r="F169" s="114">
        <f>SUM(F171,F175,F179,F184,F188,F196)</f>
        <v>1271100</v>
      </c>
    </row>
    <row r="170" spans="1:6" s="91" customFormat="1" ht="15.75">
      <c r="A170" s="2"/>
      <c r="B170" s="4"/>
      <c r="C170" s="5"/>
      <c r="D170" s="19"/>
      <c r="E170" s="114"/>
      <c r="F170" s="114"/>
    </row>
    <row r="171" spans="1:6" s="91" customFormat="1" ht="47.25">
      <c r="A171" s="2"/>
      <c r="B171" s="4" t="s">
        <v>347</v>
      </c>
      <c r="C171" s="5"/>
      <c r="D171" s="4" t="s">
        <v>348</v>
      </c>
      <c r="E171" s="93">
        <f>E173</f>
        <v>0</v>
      </c>
      <c r="F171" s="93">
        <f>F173</f>
        <v>1082000</v>
      </c>
    </row>
    <row r="172" spans="1:6" s="91" customFormat="1" ht="15.75">
      <c r="A172" s="2"/>
      <c r="B172" s="4"/>
      <c r="C172" s="5"/>
      <c r="D172" s="4"/>
      <c r="E172" s="93"/>
      <c r="F172" s="93"/>
    </row>
    <row r="173" spans="1:6" s="91" customFormat="1" ht="78.75" customHeight="1">
      <c r="A173" s="2"/>
      <c r="B173" s="4"/>
      <c r="C173" s="5" t="s">
        <v>320</v>
      </c>
      <c r="D173" s="5" t="s">
        <v>77</v>
      </c>
      <c r="E173" s="193"/>
      <c r="F173" s="181">
        <v>1082000</v>
      </c>
    </row>
    <row r="174" spans="1:6" s="91" customFormat="1" ht="15.75">
      <c r="A174" s="2"/>
      <c r="B174" s="4"/>
      <c r="C174" s="5"/>
      <c r="D174" s="19"/>
      <c r="E174" s="176"/>
      <c r="F174" s="184"/>
    </row>
    <row r="175" spans="1:6" ht="63">
      <c r="A175" s="191"/>
      <c r="B175" s="4" t="s">
        <v>268</v>
      </c>
      <c r="C175" s="5"/>
      <c r="D175" s="4" t="s">
        <v>371</v>
      </c>
      <c r="E175" s="285"/>
      <c r="F175" s="205">
        <f>F177</f>
        <v>7000</v>
      </c>
    </row>
    <row r="176" spans="1:6" ht="15.75">
      <c r="A176" s="191"/>
      <c r="B176" s="40"/>
      <c r="C176" s="40"/>
      <c r="D176" s="189"/>
      <c r="E176" s="194"/>
      <c r="F176" s="204"/>
    </row>
    <row r="177" spans="1:6" ht="79.5" customHeight="1">
      <c r="A177" s="191"/>
      <c r="B177" s="191"/>
      <c r="C177" s="5" t="s">
        <v>320</v>
      </c>
      <c r="D177" s="5" t="s">
        <v>77</v>
      </c>
      <c r="E177" s="261"/>
      <c r="F177" s="204">
        <v>7000</v>
      </c>
    </row>
    <row r="178" spans="1:6" ht="12.75">
      <c r="A178" s="40"/>
      <c r="B178" s="40"/>
      <c r="C178" s="40"/>
      <c r="D178" s="189"/>
      <c r="E178" s="40"/>
      <c r="F178" s="40"/>
    </row>
    <row r="179" spans="1:6" ht="31.5">
      <c r="A179" s="40"/>
      <c r="B179" s="4" t="s">
        <v>269</v>
      </c>
      <c r="C179" s="4"/>
      <c r="D179" s="4" t="s">
        <v>78</v>
      </c>
      <c r="E179" s="93"/>
      <c r="F179" s="183">
        <f>SUM(F181:F182)</f>
        <v>88000</v>
      </c>
    </row>
    <row r="180" spans="1:6" ht="15.75">
      <c r="A180" s="4"/>
      <c r="B180" s="40"/>
      <c r="C180" s="40"/>
      <c r="D180" s="5"/>
      <c r="E180" s="93">
        <v>0</v>
      </c>
      <c r="F180" s="181"/>
    </row>
    <row r="181" spans="1:6" ht="80.25" customHeight="1">
      <c r="A181" s="4"/>
      <c r="B181" s="40"/>
      <c r="C181" s="5" t="s">
        <v>320</v>
      </c>
      <c r="D181" s="5" t="s">
        <v>28</v>
      </c>
      <c r="E181" s="93"/>
      <c r="F181" s="181">
        <v>80000</v>
      </c>
    </row>
    <row r="182" spans="1:6" ht="48" customHeight="1">
      <c r="A182" s="4"/>
      <c r="B182" s="5"/>
      <c r="C182" s="5" t="s">
        <v>349</v>
      </c>
      <c r="D182" s="27" t="s">
        <v>350</v>
      </c>
      <c r="E182" s="93"/>
      <c r="F182" s="181">
        <v>8000</v>
      </c>
    </row>
    <row r="183" spans="1:6" ht="15.75">
      <c r="A183" s="5"/>
      <c r="B183" s="5"/>
      <c r="C183" s="5"/>
      <c r="D183" s="2"/>
      <c r="E183" s="167"/>
      <c r="F183" s="181"/>
    </row>
    <row r="184" spans="1:6" ht="15.75">
      <c r="A184" s="40"/>
      <c r="B184" s="4" t="s">
        <v>271</v>
      </c>
      <c r="C184" s="4"/>
      <c r="D184" s="4" t="s">
        <v>84</v>
      </c>
      <c r="E184" s="95"/>
      <c r="F184" s="183">
        <f>F186</f>
        <v>86000</v>
      </c>
    </row>
    <row r="185" spans="1:6" ht="15.75">
      <c r="A185" s="40"/>
      <c r="B185" s="4"/>
      <c r="C185" s="4"/>
      <c r="D185" s="5"/>
      <c r="E185" s="95"/>
      <c r="F185" s="181"/>
    </row>
    <row r="186" spans="1:6" ht="47.25">
      <c r="A186" s="40"/>
      <c r="B186" s="5"/>
      <c r="C186" s="5" t="s">
        <v>349</v>
      </c>
      <c r="D186" s="27" t="s">
        <v>350</v>
      </c>
      <c r="E186" s="176"/>
      <c r="F186" s="181">
        <v>86000</v>
      </c>
    </row>
    <row r="187" spans="1:6" ht="15.75">
      <c r="A187" s="40"/>
      <c r="B187" s="5"/>
      <c r="C187" s="5"/>
      <c r="D187" s="27"/>
      <c r="E187" s="176"/>
      <c r="F187" s="181"/>
    </row>
    <row r="188" spans="1:6" ht="31.5">
      <c r="A188" s="40"/>
      <c r="B188" s="4" t="s">
        <v>272</v>
      </c>
      <c r="C188" s="4"/>
      <c r="D188" s="4" t="s">
        <v>85</v>
      </c>
      <c r="E188" s="176"/>
      <c r="F188" s="183">
        <f>F190</f>
        <v>2100</v>
      </c>
    </row>
    <row r="189" spans="1:6" ht="15.75">
      <c r="A189" s="40"/>
      <c r="B189" s="4"/>
      <c r="C189" s="4"/>
      <c r="D189" s="4"/>
      <c r="E189" s="176"/>
      <c r="F189" s="183"/>
    </row>
    <row r="190" spans="1:6" ht="15.75">
      <c r="A190" s="276"/>
      <c r="B190" s="115"/>
      <c r="C190" s="34" t="s">
        <v>321</v>
      </c>
      <c r="D190" s="34" t="s">
        <v>86</v>
      </c>
      <c r="E190" s="286"/>
      <c r="F190" s="200">
        <v>2100</v>
      </c>
    </row>
    <row r="191" spans="1:6" ht="33.75" customHeight="1">
      <c r="A191" s="287"/>
      <c r="B191" s="50"/>
      <c r="C191" s="49"/>
      <c r="D191" s="49"/>
      <c r="E191" s="127"/>
      <c r="F191" s="128"/>
    </row>
    <row r="192" spans="1:6" ht="12" customHeight="1">
      <c r="A192" s="35"/>
      <c r="B192" s="270"/>
      <c r="C192" s="269"/>
      <c r="D192" s="269"/>
      <c r="E192" s="95"/>
      <c r="F192" s="131"/>
    </row>
    <row r="193" spans="1:6" ht="16.5" customHeight="1">
      <c r="A193" s="35"/>
      <c r="B193" s="270"/>
      <c r="C193" s="269"/>
      <c r="D193" s="269"/>
      <c r="E193" s="95"/>
      <c r="F193" s="131"/>
    </row>
    <row r="194" spans="1:6" ht="16.5" customHeight="1">
      <c r="A194" s="335"/>
      <c r="B194" s="335"/>
      <c r="C194" s="335"/>
      <c r="D194" s="335"/>
      <c r="E194" s="335"/>
      <c r="F194" s="335"/>
    </row>
    <row r="195" spans="1:6" ht="16.5" customHeight="1">
      <c r="A195" s="149">
        <v>1</v>
      </c>
      <c r="B195" s="149">
        <v>2</v>
      </c>
      <c r="C195" s="149">
        <v>3</v>
      </c>
      <c r="D195" s="149">
        <v>4</v>
      </c>
      <c r="E195" s="215">
        <v>5</v>
      </c>
      <c r="F195" s="216">
        <v>6</v>
      </c>
    </row>
    <row r="196" spans="1:6" ht="15.75">
      <c r="A196" s="40"/>
      <c r="B196" s="4" t="s">
        <v>273</v>
      </c>
      <c r="C196" s="4"/>
      <c r="D196" s="4" t="s">
        <v>10</v>
      </c>
      <c r="E196" s="176"/>
      <c r="F196" s="183">
        <f>F198</f>
        <v>6000</v>
      </c>
    </row>
    <row r="197" spans="1:6" ht="15.75">
      <c r="A197" s="40"/>
      <c r="B197" s="5"/>
      <c r="C197" s="5"/>
      <c r="D197" s="5"/>
      <c r="E197" s="176"/>
      <c r="F197" s="181"/>
    </row>
    <row r="198" spans="1:6" ht="47.25">
      <c r="A198" s="40"/>
      <c r="B198" s="5"/>
      <c r="C198" s="5" t="s">
        <v>349</v>
      </c>
      <c r="D198" s="27" t="s">
        <v>350</v>
      </c>
      <c r="E198" s="176"/>
      <c r="F198" s="181">
        <v>6000</v>
      </c>
    </row>
    <row r="199" spans="1:6" ht="15.75">
      <c r="A199" s="40"/>
      <c r="B199" s="5"/>
      <c r="C199" s="5"/>
      <c r="D199" s="27"/>
      <c r="E199" s="176"/>
      <c r="F199" s="181"/>
    </row>
    <row r="200" spans="1:6" ht="31.5">
      <c r="A200" s="2" t="s">
        <v>80</v>
      </c>
      <c r="B200" s="5"/>
      <c r="C200" s="5"/>
      <c r="D200" s="2" t="s">
        <v>87</v>
      </c>
      <c r="E200" s="114" t="e">
        <f>SUM(E202,#REF!)</f>
        <v>#REF!</v>
      </c>
      <c r="F200" s="114">
        <f>SUM(F202)</f>
        <v>138420</v>
      </c>
    </row>
    <row r="201" spans="1:6" ht="15.75">
      <c r="A201" s="40"/>
      <c r="B201" s="5"/>
      <c r="C201" s="5"/>
      <c r="D201" s="5"/>
      <c r="E201" s="176"/>
      <c r="F201" s="181"/>
    </row>
    <row r="202" spans="1:6" ht="15.75">
      <c r="A202" s="2"/>
      <c r="B202" s="4" t="s">
        <v>81</v>
      </c>
      <c r="C202" s="2"/>
      <c r="D202" s="4" t="s">
        <v>88</v>
      </c>
      <c r="E202" s="174"/>
      <c r="F202" s="183">
        <f>F204</f>
        <v>138420</v>
      </c>
    </row>
    <row r="203" spans="1:6" ht="15.75">
      <c r="A203" s="2"/>
      <c r="B203" s="4"/>
      <c r="C203" s="2"/>
      <c r="D203" s="4"/>
      <c r="E203" s="174"/>
      <c r="F203" s="181"/>
    </row>
    <row r="204" spans="1:6" ht="15.75">
      <c r="A204" s="2"/>
      <c r="B204" s="4"/>
      <c r="C204" s="5" t="s">
        <v>321</v>
      </c>
      <c r="D204" s="5" t="s">
        <v>86</v>
      </c>
      <c r="E204" s="174"/>
      <c r="F204" s="181">
        <v>138420</v>
      </c>
    </row>
    <row r="205" spans="1:6" ht="15.75">
      <c r="A205" s="40"/>
      <c r="B205" s="5"/>
      <c r="C205" s="5"/>
      <c r="D205" s="27"/>
      <c r="E205" s="176"/>
      <c r="F205" s="181"/>
    </row>
    <row r="206" spans="1:6" ht="31.5">
      <c r="A206" s="2" t="s">
        <v>82</v>
      </c>
      <c r="B206" s="4"/>
      <c r="C206" s="2"/>
      <c r="D206" s="2" t="s">
        <v>89</v>
      </c>
      <c r="E206" s="184">
        <f>SUM(E208,E216)</f>
        <v>249200</v>
      </c>
      <c r="F206" s="184">
        <f>SUM(F208,F216)</f>
        <v>3719632</v>
      </c>
    </row>
    <row r="207" spans="1:6" ht="15.75">
      <c r="A207" s="2"/>
      <c r="B207" s="4"/>
      <c r="C207" s="2"/>
      <c r="D207" s="2"/>
      <c r="E207" s="174"/>
      <c r="F207" s="184"/>
    </row>
    <row r="208" spans="1:6" ht="15.75">
      <c r="A208" s="2"/>
      <c r="B208" s="4" t="s">
        <v>400</v>
      </c>
      <c r="C208" s="2"/>
      <c r="D208" s="4" t="s">
        <v>401</v>
      </c>
      <c r="E208" s="183">
        <f>SUM(E211:E214)</f>
        <v>249200</v>
      </c>
      <c r="F208" s="183">
        <f>SUM(F210:F214)</f>
        <v>3588570</v>
      </c>
    </row>
    <row r="209" spans="1:6" ht="15.75">
      <c r="A209" s="2"/>
      <c r="B209" s="4"/>
      <c r="C209" s="2"/>
      <c r="D209" s="2"/>
      <c r="E209" s="174"/>
      <c r="F209" s="184"/>
    </row>
    <row r="210" spans="1:6" ht="15.75">
      <c r="A210" s="2"/>
      <c r="B210" s="4"/>
      <c r="C210" s="5" t="s">
        <v>328</v>
      </c>
      <c r="D210" s="21" t="s">
        <v>76</v>
      </c>
      <c r="E210" s="174"/>
      <c r="F210" s="288">
        <v>38998</v>
      </c>
    </row>
    <row r="211" spans="1:6" ht="63">
      <c r="A211" s="2"/>
      <c r="B211" s="4"/>
      <c r="C211" s="5" t="s">
        <v>324</v>
      </c>
      <c r="D211" s="27" t="s">
        <v>278</v>
      </c>
      <c r="E211" s="52">
        <v>249200</v>
      </c>
      <c r="F211" s="52">
        <v>275800</v>
      </c>
    </row>
    <row r="212" spans="1:6" ht="63">
      <c r="A212" s="2"/>
      <c r="B212" s="4"/>
      <c r="C212" s="9" t="s">
        <v>411</v>
      </c>
      <c r="D212" s="23" t="s">
        <v>278</v>
      </c>
      <c r="E212" s="122"/>
      <c r="F212" s="181">
        <v>2403328</v>
      </c>
    </row>
    <row r="213" spans="1:6" ht="65.25" customHeight="1">
      <c r="A213" s="2"/>
      <c r="B213" s="4"/>
      <c r="C213" s="5" t="s">
        <v>397</v>
      </c>
      <c r="D213" s="27" t="s">
        <v>346</v>
      </c>
      <c r="E213" s="172"/>
      <c r="F213" s="181">
        <v>320444</v>
      </c>
    </row>
    <row r="214" spans="1:6" ht="78.75">
      <c r="A214" s="2"/>
      <c r="B214" s="4"/>
      <c r="C214" s="5" t="s">
        <v>398</v>
      </c>
      <c r="D214" s="27" t="s">
        <v>399</v>
      </c>
      <c r="E214" s="172"/>
      <c r="F214" s="181">
        <v>550000</v>
      </c>
    </row>
    <row r="215" spans="1:6" ht="15.75">
      <c r="A215" s="2"/>
      <c r="B215" s="4"/>
      <c r="C215" s="5"/>
      <c r="D215" s="27"/>
      <c r="E215" s="172"/>
      <c r="F215" s="181"/>
    </row>
    <row r="216" spans="1:6" ht="15.75">
      <c r="A216" s="2"/>
      <c r="B216" s="4" t="s">
        <v>171</v>
      </c>
      <c r="C216" s="5"/>
      <c r="D216" s="188" t="s">
        <v>10</v>
      </c>
      <c r="E216" s="199"/>
      <c r="F216" s="183">
        <f>SUM(F218:F218)</f>
        <v>131062</v>
      </c>
    </row>
    <row r="217" spans="1:6" ht="15.75">
      <c r="A217" s="2"/>
      <c r="B217" s="4"/>
      <c r="C217" s="5"/>
      <c r="D217" s="27"/>
      <c r="E217" s="174"/>
      <c r="F217" s="181"/>
    </row>
    <row r="218" spans="1:6" ht="78.75">
      <c r="A218" s="41"/>
      <c r="B218" s="115"/>
      <c r="C218" s="34" t="s">
        <v>398</v>
      </c>
      <c r="D218" s="292" t="s">
        <v>399</v>
      </c>
      <c r="E218" s="198"/>
      <c r="F218" s="200">
        <v>131062</v>
      </c>
    </row>
    <row r="219" spans="1:6" ht="15.75">
      <c r="A219" s="208"/>
      <c r="B219" s="270"/>
      <c r="C219" s="269"/>
      <c r="D219" s="279"/>
      <c r="E219" s="122"/>
      <c r="F219" s="131"/>
    </row>
    <row r="220" spans="1:6" ht="15.75">
      <c r="A220" s="208"/>
      <c r="B220" s="270"/>
      <c r="C220" s="269"/>
      <c r="D220" s="279"/>
      <c r="E220" s="122"/>
      <c r="F220" s="131"/>
    </row>
    <row r="221" spans="1:6" ht="16.5" customHeight="1">
      <c r="A221" s="208"/>
      <c r="B221" s="270"/>
      <c r="C221" s="269"/>
      <c r="D221" s="279"/>
      <c r="E221" s="122"/>
      <c r="F221" s="131"/>
    </row>
    <row r="222" spans="1:6" ht="31.5" customHeight="1">
      <c r="A222" s="208"/>
      <c r="B222" s="270"/>
      <c r="C222" s="269"/>
      <c r="D222" s="279"/>
      <c r="E222" s="122"/>
      <c r="F222" s="131"/>
    </row>
    <row r="223" spans="1:6" ht="18" customHeight="1">
      <c r="A223" s="335"/>
      <c r="B223" s="335"/>
      <c r="C223" s="335"/>
      <c r="D223" s="335"/>
      <c r="E223" s="335"/>
      <c r="F223" s="335"/>
    </row>
    <row r="224" spans="1:6" ht="12.75" customHeight="1">
      <c r="A224" s="149">
        <v>1</v>
      </c>
      <c r="B224" s="149">
        <v>2</v>
      </c>
      <c r="C224" s="149">
        <v>3</v>
      </c>
      <c r="D224" s="149">
        <v>4</v>
      </c>
      <c r="E224" s="215">
        <v>5</v>
      </c>
      <c r="F224" s="216">
        <v>6</v>
      </c>
    </row>
    <row r="225" spans="1:6" ht="31.5">
      <c r="A225" s="2" t="s">
        <v>307</v>
      </c>
      <c r="B225" s="2"/>
      <c r="C225" s="2"/>
      <c r="D225" s="2" t="s">
        <v>175</v>
      </c>
      <c r="E225" s="184">
        <f>E227</f>
        <v>0</v>
      </c>
      <c r="F225" s="210">
        <f>F227</f>
        <v>3500</v>
      </c>
    </row>
    <row r="226" spans="1:6" ht="15.75">
      <c r="A226" s="2"/>
      <c r="B226" s="4"/>
      <c r="C226" s="5"/>
      <c r="D226" s="27"/>
      <c r="E226" s="174"/>
      <c r="F226" s="181"/>
    </row>
    <row r="227" spans="1:6" ht="15.75">
      <c r="A227" s="2"/>
      <c r="B227" s="4" t="s">
        <v>419</v>
      </c>
      <c r="C227" s="4"/>
      <c r="D227" s="4" t="s">
        <v>10</v>
      </c>
      <c r="E227" s="183">
        <f>E229</f>
        <v>0</v>
      </c>
      <c r="F227" s="183">
        <f>F229</f>
        <v>3500</v>
      </c>
    </row>
    <row r="228" spans="1:6" ht="15.75">
      <c r="A228" s="2"/>
      <c r="B228" s="4"/>
      <c r="C228" s="5"/>
      <c r="D228" s="27"/>
      <c r="E228" s="174"/>
      <c r="F228" s="181"/>
    </row>
    <row r="229" spans="1:6" ht="47.25">
      <c r="A229" s="2"/>
      <c r="B229" s="4"/>
      <c r="C229" s="5" t="s">
        <v>349</v>
      </c>
      <c r="D229" s="27" t="s">
        <v>350</v>
      </c>
      <c r="E229" s="174"/>
      <c r="F229" s="181">
        <v>3500</v>
      </c>
    </row>
    <row r="230" spans="1:6" ht="15.75" customHeight="1">
      <c r="A230" s="2"/>
      <c r="B230" s="4"/>
      <c r="C230" s="5"/>
      <c r="D230" s="27"/>
      <c r="E230" s="174"/>
      <c r="F230" s="181"/>
    </row>
    <row r="231" spans="1:6" ht="15.75">
      <c r="A231" s="2" t="s">
        <v>308</v>
      </c>
      <c r="B231" s="2"/>
      <c r="C231" s="2"/>
      <c r="D231" s="281" t="s">
        <v>178</v>
      </c>
      <c r="E231" s="114">
        <f>E233</f>
        <v>0</v>
      </c>
      <c r="F231" s="114">
        <f>F233</f>
        <v>99400</v>
      </c>
    </row>
    <row r="232" spans="1:6" ht="15.75" customHeight="1">
      <c r="A232" s="2"/>
      <c r="B232" s="4"/>
      <c r="C232" s="5"/>
      <c r="D232" s="27"/>
      <c r="E232" s="174"/>
      <c r="F232" s="181"/>
    </row>
    <row r="233" spans="1:6" ht="15.75">
      <c r="A233" s="2"/>
      <c r="B233" s="4" t="s">
        <v>404</v>
      </c>
      <c r="C233" s="4"/>
      <c r="D233" s="188" t="s">
        <v>405</v>
      </c>
      <c r="E233" s="199"/>
      <c r="F233" s="183">
        <f>F235</f>
        <v>99400</v>
      </c>
    </row>
    <row r="234" spans="1:6" ht="15.75" customHeight="1">
      <c r="A234" s="2"/>
      <c r="B234" s="4"/>
      <c r="C234" s="4"/>
      <c r="D234" s="188"/>
      <c r="E234" s="199"/>
      <c r="F234" s="183"/>
    </row>
    <row r="235" spans="1:6" ht="78.75">
      <c r="A235" s="41"/>
      <c r="B235" s="115"/>
      <c r="C235" s="34" t="s">
        <v>398</v>
      </c>
      <c r="D235" s="292" t="s">
        <v>399</v>
      </c>
      <c r="E235" s="198"/>
      <c r="F235" s="200">
        <v>99400</v>
      </c>
    </row>
    <row r="236" spans="1:6" ht="15.75">
      <c r="A236" s="195"/>
      <c r="B236" s="196"/>
      <c r="C236" s="170"/>
      <c r="D236" s="197" t="s">
        <v>96</v>
      </c>
      <c r="E236" s="125"/>
      <c r="F236" s="217">
        <f>SUM(F11,F29,F38,F44,F50,F63,F74,F80,F126,F144,F158,F169,F200,F206,F231,F225)</f>
        <v>15206807</v>
      </c>
    </row>
    <row r="237" spans="1:5" ht="15.75">
      <c r="A237" s="129"/>
      <c r="B237" s="129"/>
      <c r="C237" s="129"/>
      <c r="D237" s="129"/>
      <c r="E237" s="132"/>
    </row>
    <row r="238" spans="1:5" ht="9.75" customHeight="1">
      <c r="A238" s="133"/>
      <c r="B238" s="133"/>
      <c r="C238" s="133"/>
      <c r="D238" s="133"/>
      <c r="E238" s="135"/>
    </row>
    <row r="239" spans="1:5" ht="15.75">
      <c r="A239" s="133"/>
      <c r="B239" s="133"/>
      <c r="C239" s="133"/>
      <c r="D239" s="138"/>
      <c r="E239" s="131"/>
    </row>
    <row r="240" spans="1:5" ht="9.75" customHeight="1">
      <c r="A240" s="129"/>
      <c r="B240" s="129"/>
      <c r="C240" s="129"/>
      <c r="D240" s="129"/>
      <c r="E240" s="130"/>
    </row>
    <row r="241" spans="1:5" ht="15.75" customHeight="1">
      <c r="A241" s="133"/>
      <c r="B241" s="133"/>
      <c r="C241" s="133"/>
      <c r="D241" s="137"/>
      <c r="E241" s="131"/>
    </row>
    <row r="242" spans="1:6" s="35" customFormat="1" ht="17.25" customHeight="1">
      <c r="A242" s="133"/>
      <c r="B242" s="133"/>
      <c r="C242" s="133"/>
      <c r="D242" s="137"/>
      <c r="E242" s="131"/>
      <c r="F242"/>
    </row>
    <row r="243" spans="1:5" s="35" customFormat="1" ht="12.75">
      <c r="A243" s="117"/>
      <c r="B243" s="117"/>
      <c r="C243" s="117"/>
      <c r="D243" s="117"/>
      <c r="E243" s="117"/>
    </row>
    <row r="244" spans="1:6" ht="12.75">
      <c r="A244" s="139"/>
      <c r="B244" s="139"/>
      <c r="C244" s="139"/>
      <c r="D244" s="139"/>
      <c r="E244" s="139"/>
      <c r="F244" s="35"/>
    </row>
    <row r="245" spans="1:5" ht="16.5" customHeight="1">
      <c r="A245" s="140"/>
      <c r="B245" s="140"/>
      <c r="C245" s="140"/>
      <c r="D245" s="140"/>
      <c r="E245" s="141"/>
    </row>
    <row r="246" spans="1:5" ht="27.75">
      <c r="A246" s="142"/>
      <c r="B246" s="142"/>
      <c r="C246" s="142"/>
      <c r="D246" s="143"/>
      <c r="E246" s="131"/>
    </row>
    <row r="247" spans="1:5" ht="15.75">
      <c r="A247" s="129"/>
      <c r="B247" s="129"/>
      <c r="C247" s="129"/>
      <c r="D247" s="129"/>
      <c r="E247" s="130"/>
    </row>
    <row r="248" spans="1:5" ht="81" customHeight="1">
      <c r="A248" s="133"/>
      <c r="B248" s="133"/>
      <c r="C248" s="133"/>
      <c r="D248" s="133"/>
      <c r="E248" s="131"/>
    </row>
    <row r="249" spans="1:5" ht="66.75" customHeight="1">
      <c r="A249" s="133"/>
      <c r="B249" s="133"/>
      <c r="C249" s="133"/>
      <c r="D249" s="134"/>
      <c r="E249" s="131"/>
    </row>
    <row r="250" spans="1:5" ht="15.75">
      <c r="A250" s="133"/>
      <c r="B250" s="133"/>
      <c r="C250" s="133"/>
      <c r="D250" s="133"/>
      <c r="E250" s="131"/>
    </row>
    <row r="251" spans="1:5" ht="26.25" customHeight="1">
      <c r="A251" s="144"/>
      <c r="B251" s="144"/>
      <c r="C251" s="144"/>
      <c r="D251" s="145"/>
      <c r="E251" s="131"/>
    </row>
    <row r="252" spans="1:5" ht="15.75">
      <c r="A252" s="146"/>
      <c r="B252" s="146"/>
      <c r="C252" s="146"/>
      <c r="D252" s="136"/>
      <c r="E252" s="147"/>
    </row>
  </sheetData>
  <mergeCells count="9">
    <mergeCell ref="A1:F1"/>
    <mergeCell ref="A223:F223"/>
    <mergeCell ref="A194:F194"/>
    <mergeCell ref="A167:F167"/>
    <mergeCell ref="A142:F142"/>
    <mergeCell ref="A7:F7"/>
    <mergeCell ref="A70:F70"/>
    <mergeCell ref="A36:F36"/>
    <mergeCell ref="A99:F99"/>
  </mergeCells>
  <printOptions horizontalCentered="1"/>
  <pageMargins left="0.5905511811023623" right="0.5905511811023623" top="0.3937007874015748" bottom="0.3937007874015748" header="0.31496062992125984" footer="0.5118110236220472"/>
  <pageSetup firstPageNumber="4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85" zoomScaleNormal="70" zoomScaleSheetLayoutView="85" workbookViewId="0" topLeftCell="A1">
      <selection activeCell="E3" sqref="E3"/>
    </sheetView>
  </sheetViews>
  <sheetFormatPr defaultColWidth="9.00390625" defaultRowHeight="12.75"/>
  <cols>
    <col min="1" max="1" width="8.00390625" style="0" customWidth="1"/>
    <col min="2" max="2" width="9.375" style="0" customWidth="1"/>
    <col min="3" max="3" width="7.75390625" style="0" customWidth="1"/>
    <col min="4" max="4" width="46.375" style="0" customWidth="1"/>
    <col min="5" max="5" width="22.00390625" style="0" customWidth="1"/>
  </cols>
  <sheetData>
    <row r="1" spans="1:5" s="35" customFormat="1" ht="12.75">
      <c r="A1" s="328"/>
      <c r="B1" s="328"/>
      <c r="C1" s="328"/>
      <c r="D1" s="328"/>
      <c r="E1" s="328"/>
    </row>
    <row r="2" spans="1:5" s="35" customFormat="1" ht="12.75">
      <c r="A2" s="263"/>
      <c r="B2" s="263"/>
      <c r="C2" s="263"/>
      <c r="E2" s="303" t="s">
        <v>431</v>
      </c>
    </row>
    <row r="3" spans="1:5" s="35" customFormat="1" ht="19.5" customHeight="1">
      <c r="A3" s="263"/>
      <c r="B3" s="263"/>
      <c r="C3" s="263"/>
      <c r="E3" s="303" t="s">
        <v>429</v>
      </c>
    </row>
    <row r="4" spans="1:5" s="35" customFormat="1" ht="12.75">
      <c r="A4" s="263"/>
      <c r="B4" s="263"/>
      <c r="C4" s="263"/>
      <c r="E4" s="303" t="s">
        <v>279</v>
      </c>
    </row>
    <row r="5" spans="1:5" s="35" customFormat="1" ht="12.75">
      <c r="A5" s="263"/>
      <c r="B5" s="263"/>
      <c r="C5" s="263"/>
      <c r="E5" s="303" t="s">
        <v>430</v>
      </c>
    </row>
    <row r="6" spans="1:5" ht="15">
      <c r="A6" s="16"/>
      <c r="B6" s="16"/>
      <c r="C6" s="16"/>
      <c r="D6" s="16"/>
      <c r="E6" s="268"/>
    </row>
    <row r="7" spans="1:5" ht="30" customHeight="1">
      <c r="A7" s="329" t="s">
        <v>417</v>
      </c>
      <c r="B7" s="329"/>
      <c r="C7" s="329"/>
      <c r="D7" s="329"/>
      <c r="E7" s="329"/>
    </row>
    <row r="8" spans="1:5" ht="15.75">
      <c r="A8" s="118"/>
      <c r="B8" s="118"/>
      <c r="C8" s="118"/>
      <c r="D8" s="119"/>
      <c r="E8" s="17"/>
    </row>
    <row r="9" spans="1:5" ht="21.75" customHeight="1">
      <c r="A9" s="297" t="s">
        <v>292</v>
      </c>
      <c r="B9" s="297" t="s">
        <v>285</v>
      </c>
      <c r="C9" s="298" t="s">
        <v>286</v>
      </c>
      <c r="D9" s="298" t="s">
        <v>0</v>
      </c>
      <c r="E9" s="299" t="s">
        <v>383</v>
      </c>
    </row>
    <row r="10" spans="1:5" ht="12.75">
      <c r="A10" s="228">
        <v>1</v>
      </c>
      <c r="B10" s="228">
        <v>2</v>
      </c>
      <c r="C10" s="228">
        <v>3</v>
      </c>
      <c r="D10" s="228">
        <v>4</v>
      </c>
      <c r="E10" s="228">
        <v>6</v>
      </c>
    </row>
    <row r="11" spans="1:5" s="15" customFormat="1" ht="15.75">
      <c r="A11" s="2" t="s">
        <v>97</v>
      </c>
      <c r="B11" s="2"/>
      <c r="C11" s="2"/>
      <c r="D11" s="2" t="s">
        <v>26</v>
      </c>
      <c r="E11" s="184">
        <f>E13</f>
        <v>61642</v>
      </c>
    </row>
    <row r="12" spans="1:5" ht="15.75">
      <c r="A12" s="44"/>
      <c r="B12" s="44"/>
      <c r="C12" s="44"/>
      <c r="D12" s="2"/>
      <c r="E12" s="181"/>
    </row>
    <row r="13" spans="1:5" s="14" customFormat="1" ht="15.75">
      <c r="A13" s="4"/>
      <c r="B13" s="4" t="s">
        <v>98</v>
      </c>
      <c r="C13" s="4"/>
      <c r="D13" s="4" t="s">
        <v>27</v>
      </c>
      <c r="E13" s="183">
        <f>E15</f>
        <v>61642</v>
      </c>
    </row>
    <row r="14" spans="1:5" ht="15.75">
      <c r="A14" s="5"/>
      <c r="B14" s="5"/>
      <c r="C14" s="5"/>
      <c r="D14" s="5"/>
      <c r="E14" s="181"/>
    </row>
    <row r="15" spans="1:5" ht="63">
      <c r="A15" s="5"/>
      <c r="B15" s="5"/>
      <c r="C15" s="5" t="s">
        <v>320</v>
      </c>
      <c r="D15" s="5" t="s">
        <v>28</v>
      </c>
      <c r="E15" s="181">
        <v>61642</v>
      </c>
    </row>
    <row r="16" spans="1:5" ht="15.75">
      <c r="A16" s="5"/>
      <c r="B16" s="5"/>
      <c r="C16" s="5"/>
      <c r="D16" s="5"/>
      <c r="E16" s="171"/>
    </row>
    <row r="17" spans="1:5" s="15" customFormat="1" ht="63">
      <c r="A17" s="19" t="s">
        <v>99</v>
      </c>
      <c r="B17" s="19"/>
      <c r="C17" s="19"/>
      <c r="D17" s="2" t="s">
        <v>100</v>
      </c>
      <c r="E17" s="22">
        <f>SUM(E19)</f>
        <v>930</v>
      </c>
    </row>
    <row r="18" spans="1:5" ht="15.75">
      <c r="A18" s="5"/>
      <c r="B18" s="5"/>
      <c r="C18" s="5"/>
      <c r="D18" s="2"/>
      <c r="E18" s="171"/>
    </row>
    <row r="19" spans="1:5" s="14" customFormat="1" ht="31.5">
      <c r="A19" s="4"/>
      <c r="B19" s="4" t="s">
        <v>31</v>
      </c>
      <c r="C19" s="4"/>
      <c r="D19" s="4" t="s">
        <v>101</v>
      </c>
      <c r="E19" s="177">
        <f>E21</f>
        <v>930</v>
      </c>
    </row>
    <row r="20" spans="1:5" ht="15.75">
      <c r="A20" s="5"/>
      <c r="B20" s="5"/>
      <c r="C20" s="5"/>
      <c r="D20" s="4"/>
      <c r="E20" s="171"/>
    </row>
    <row r="21" spans="1:5" ht="63">
      <c r="A21" s="5"/>
      <c r="B21" s="5"/>
      <c r="C21" s="5" t="s">
        <v>320</v>
      </c>
      <c r="D21" s="5" t="s">
        <v>28</v>
      </c>
      <c r="E21" s="171">
        <v>930</v>
      </c>
    </row>
    <row r="22" spans="1:5" ht="15.75">
      <c r="A22" s="5"/>
      <c r="B22" s="5"/>
      <c r="C22" s="5"/>
      <c r="D22" s="5"/>
      <c r="E22" s="171"/>
    </row>
    <row r="23" spans="1:5" ht="31.5">
      <c r="A23" s="19" t="s">
        <v>32</v>
      </c>
      <c r="B23" s="5"/>
      <c r="C23" s="5"/>
      <c r="D23" s="2" t="s">
        <v>38</v>
      </c>
      <c r="E23" s="180">
        <f>E25</f>
        <v>500</v>
      </c>
    </row>
    <row r="24" spans="1:5" ht="15.75">
      <c r="A24" s="5"/>
      <c r="B24" s="5"/>
      <c r="C24" s="5"/>
      <c r="D24" s="5"/>
      <c r="E24" s="171"/>
    </row>
    <row r="25" spans="1:5" ht="15.75">
      <c r="A25" s="5"/>
      <c r="B25" s="4" t="s">
        <v>33</v>
      </c>
      <c r="C25" s="5"/>
      <c r="D25" s="4" t="s">
        <v>39</v>
      </c>
      <c r="E25" s="177">
        <f>E27</f>
        <v>500</v>
      </c>
    </row>
    <row r="26" spans="1:5" ht="15.75">
      <c r="A26" s="5"/>
      <c r="B26" s="4"/>
      <c r="C26" s="5"/>
      <c r="D26" s="4"/>
      <c r="E26" s="171"/>
    </row>
    <row r="27" spans="1:5" ht="63">
      <c r="A27" s="5"/>
      <c r="B27" s="5"/>
      <c r="C27" s="5" t="s">
        <v>320</v>
      </c>
      <c r="D27" s="27" t="s">
        <v>28</v>
      </c>
      <c r="E27" s="171">
        <v>500</v>
      </c>
    </row>
    <row r="28" spans="1:5" ht="15.75">
      <c r="A28" s="49"/>
      <c r="B28" s="49"/>
      <c r="C28" s="49"/>
      <c r="D28" s="289"/>
      <c r="E28" s="306"/>
    </row>
    <row r="29" ht="27" customHeight="1"/>
    <row r="30" spans="1:5" ht="36" customHeight="1">
      <c r="A30" s="35"/>
      <c r="B30" s="35"/>
      <c r="C30" s="35"/>
      <c r="D30" s="35"/>
      <c r="E30" s="35"/>
    </row>
    <row r="31" spans="1:5" ht="21.75" customHeight="1">
      <c r="A31" s="269"/>
      <c r="B31" s="290"/>
      <c r="C31" s="269"/>
      <c r="D31" s="269"/>
      <c r="E31" s="36"/>
    </row>
    <row r="32" spans="1:5" ht="12.75">
      <c r="A32" s="342"/>
      <c r="B32" s="342"/>
      <c r="C32" s="342"/>
      <c r="D32" s="342"/>
      <c r="E32" s="342"/>
    </row>
    <row r="33" spans="1:5" ht="12.75">
      <c r="A33" s="123">
        <v>1</v>
      </c>
      <c r="B33" s="123">
        <v>2</v>
      </c>
      <c r="C33" s="123">
        <v>3</v>
      </c>
      <c r="D33" s="123">
        <v>4</v>
      </c>
      <c r="E33" s="148">
        <v>6</v>
      </c>
    </row>
    <row r="34" spans="1:5" ht="15.75">
      <c r="A34" s="3" t="s">
        <v>266</v>
      </c>
      <c r="B34" s="3"/>
      <c r="C34" s="3"/>
      <c r="D34" s="19" t="s">
        <v>280</v>
      </c>
      <c r="E34" s="114">
        <f>SUM(E36,E40,E44)</f>
        <v>1169000</v>
      </c>
    </row>
    <row r="35" spans="1:5" ht="15.75">
      <c r="A35" s="5"/>
      <c r="B35" s="5"/>
      <c r="C35" s="5"/>
      <c r="D35" s="21"/>
      <c r="E35" s="171"/>
    </row>
    <row r="36" spans="1:5" ht="47.25">
      <c r="A36" s="5"/>
      <c r="B36" s="4" t="s">
        <v>347</v>
      </c>
      <c r="C36" s="5"/>
      <c r="D36" s="4" t="s">
        <v>348</v>
      </c>
      <c r="E36" s="183">
        <f>SUM(E38:E38)</f>
        <v>1082000</v>
      </c>
    </row>
    <row r="37" spans="1:5" ht="15.75">
      <c r="A37" s="5"/>
      <c r="B37" s="40"/>
      <c r="C37" s="40"/>
      <c r="D37" s="189"/>
      <c r="E37" s="181"/>
    </row>
    <row r="38" spans="1:5" ht="63">
      <c r="A38" s="5"/>
      <c r="B38" s="191"/>
      <c r="C38" s="5" t="s">
        <v>320</v>
      </c>
      <c r="D38" s="5" t="s">
        <v>77</v>
      </c>
      <c r="E38" s="181">
        <v>1082000</v>
      </c>
    </row>
    <row r="39" spans="1:5" ht="16.5" customHeight="1">
      <c r="A39" s="191"/>
      <c r="B39" s="191"/>
      <c r="C39" s="191"/>
      <c r="D39" s="191"/>
      <c r="E39" s="305"/>
    </row>
    <row r="40" spans="1:5" s="14" customFormat="1" ht="47.25">
      <c r="A40" s="4"/>
      <c r="B40" s="4" t="s">
        <v>268</v>
      </c>
      <c r="C40" s="4"/>
      <c r="D40" s="4" t="s">
        <v>371</v>
      </c>
      <c r="E40" s="183">
        <f>E42</f>
        <v>7000</v>
      </c>
    </row>
    <row r="41" spans="1:5" ht="15.75">
      <c r="A41" s="5"/>
      <c r="B41" s="5"/>
      <c r="C41" s="5"/>
      <c r="D41" s="4"/>
      <c r="E41" s="181"/>
    </row>
    <row r="42" spans="1:5" ht="63">
      <c r="A42" s="5"/>
      <c r="B42" s="5"/>
      <c r="C42" s="5" t="s">
        <v>320</v>
      </c>
      <c r="D42" s="5" t="s">
        <v>28</v>
      </c>
      <c r="E42" s="181">
        <v>7000</v>
      </c>
    </row>
    <row r="43" spans="1:5" ht="16.5" customHeight="1">
      <c r="A43" s="40"/>
      <c r="B43" s="40"/>
      <c r="C43" s="40"/>
      <c r="D43" s="40"/>
      <c r="E43" s="40"/>
    </row>
    <row r="44" spans="1:5" s="14" customFormat="1" ht="31.5">
      <c r="A44" s="4"/>
      <c r="B44" s="4" t="s">
        <v>269</v>
      </c>
      <c r="C44" s="4"/>
      <c r="D44" s="4" t="s">
        <v>102</v>
      </c>
      <c r="E44" s="183">
        <f>E46</f>
        <v>80000</v>
      </c>
    </row>
    <row r="45" spans="1:5" ht="15.75">
      <c r="A45" s="40"/>
      <c r="B45" s="40"/>
      <c r="C45" s="40"/>
      <c r="D45" s="5"/>
      <c r="E45" s="181"/>
    </row>
    <row r="46" spans="1:5" ht="63">
      <c r="A46" s="40"/>
      <c r="B46" s="40"/>
      <c r="C46" s="5" t="s">
        <v>320</v>
      </c>
      <c r="D46" s="5" t="s">
        <v>28</v>
      </c>
      <c r="E46" s="181">
        <v>80000</v>
      </c>
    </row>
    <row r="47" spans="1:5" ht="12.75">
      <c r="A47" s="40"/>
      <c r="B47" s="40"/>
      <c r="C47" s="40"/>
      <c r="D47" s="40"/>
      <c r="E47" s="40"/>
    </row>
    <row r="48" spans="1:5" ht="15.75">
      <c r="A48" s="339" t="s">
        <v>312</v>
      </c>
      <c r="B48" s="340"/>
      <c r="C48" s="340"/>
      <c r="D48" s="341"/>
      <c r="E48" s="207">
        <f>SUM(E11,E17,E23,E34)</f>
        <v>1232072</v>
      </c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46"/>
      <c r="B53" s="46"/>
      <c r="C53" s="46"/>
    </row>
    <row r="54" spans="1:3" ht="15.75">
      <c r="A54" s="46"/>
      <c r="B54" s="46"/>
      <c r="C54" s="46"/>
    </row>
    <row r="55" spans="1:3" ht="15.75">
      <c r="A55" s="1"/>
      <c r="B55" s="1"/>
      <c r="C55" s="1"/>
    </row>
    <row r="56" spans="1:3" ht="15.75">
      <c r="A56" s="1"/>
      <c r="B56" s="1"/>
      <c r="C56" s="1"/>
    </row>
  </sheetData>
  <mergeCells count="4">
    <mergeCell ref="A48:D48"/>
    <mergeCell ref="A32:E32"/>
    <mergeCell ref="A1:E1"/>
    <mergeCell ref="A7:E7"/>
  </mergeCells>
  <printOptions horizontalCentered="1"/>
  <pageMargins left="0.5905511811023623" right="0.3937007874015748" top="0.7874015748031497" bottom="0.7874015748031497" header="0.5118110236220472" footer="0.5118110236220472"/>
  <pageSetup firstPageNumber="12" useFirstPageNumber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5"/>
  <sheetViews>
    <sheetView tabSelected="1" view="pageBreakPreview" zoomScaleSheetLayoutView="100" workbookViewId="0" topLeftCell="A266">
      <selection activeCell="D273" sqref="D273"/>
    </sheetView>
  </sheetViews>
  <sheetFormatPr defaultColWidth="9.00390625" defaultRowHeight="12.75"/>
  <cols>
    <col min="1" max="1" width="8.75390625" style="0" customWidth="1"/>
    <col min="2" max="2" width="8.375" style="0" customWidth="1"/>
    <col min="3" max="3" width="7.375" style="0" customWidth="1"/>
    <col min="4" max="4" width="46.375" style="0" customWidth="1"/>
    <col min="5" max="5" width="19.875" style="0" customWidth="1"/>
  </cols>
  <sheetData>
    <row r="1" spans="1:5" ht="12.75">
      <c r="A1" s="332"/>
      <c r="B1" s="332"/>
      <c r="C1" s="332"/>
      <c r="D1" s="332"/>
      <c r="E1" s="332"/>
    </row>
    <row r="2" ht="12.75" customHeight="1">
      <c r="E2" s="302" t="s">
        <v>377</v>
      </c>
    </row>
    <row r="3" spans="4:5" ht="12.75">
      <c r="D3" s="265"/>
      <c r="E3" s="303" t="s">
        <v>432</v>
      </c>
    </row>
    <row r="4" spans="1:5" ht="15.75" customHeight="1">
      <c r="A4" s="47"/>
      <c r="B4" s="47"/>
      <c r="C4" s="47"/>
      <c r="D4" s="265"/>
      <c r="E4" s="303" t="s">
        <v>279</v>
      </c>
    </row>
    <row r="5" spans="1:5" ht="15.75">
      <c r="A5" s="47"/>
      <c r="B5" s="47"/>
      <c r="C5" s="47"/>
      <c r="D5" s="265"/>
      <c r="E5" s="303" t="s">
        <v>430</v>
      </c>
    </row>
    <row r="6" spans="1:5" ht="14.25">
      <c r="A6" s="333" t="s">
        <v>418</v>
      </c>
      <c r="B6" s="333"/>
      <c r="C6" s="333"/>
      <c r="D6" s="333"/>
      <c r="E6" s="333"/>
    </row>
    <row r="7" spans="1:3" ht="15.75">
      <c r="A7" s="43"/>
      <c r="B7" s="43"/>
      <c r="C7" s="43"/>
    </row>
    <row r="8" spans="1:5" s="10" customFormat="1" ht="18.75" customHeight="1">
      <c r="A8" s="149" t="s">
        <v>294</v>
      </c>
      <c r="B8" s="149" t="s">
        <v>285</v>
      </c>
      <c r="C8" s="307" t="s">
        <v>286</v>
      </c>
      <c r="D8" s="307" t="s">
        <v>0</v>
      </c>
      <c r="E8" s="308" t="s">
        <v>383</v>
      </c>
    </row>
    <row r="9" spans="1:5" s="51" customFormat="1" ht="12.75">
      <c r="A9" s="123">
        <v>1</v>
      </c>
      <c r="B9" s="123">
        <v>2</v>
      </c>
      <c r="C9" s="123">
        <v>3</v>
      </c>
      <c r="D9" s="123">
        <v>4</v>
      </c>
      <c r="E9" s="228">
        <v>6</v>
      </c>
    </row>
    <row r="10" spans="1:5" s="54" customFormat="1" ht="15.75">
      <c r="A10" s="2" t="s">
        <v>295</v>
      </c>
      <c r="B10" s="6"/>
      <c r="C10" s="6"/>
      <c r="D10" s="42" t="s">
        <v>5</v>
      </c>
      <c r="E10" s="206">
        <f>SUM(E12,E16)</f>
        <v>249600</v>
      </c>
    </row>
    <row r="11" spans="1:5" ht="15.75">
      <c r="A11" s="5" t="s">
        <v>61</v>
      </c>
      <c r="B11" s="9"/>
      <c r="C11" s="9"/>
      <c r="D11" s="48"/>
      <c r="E11" s="181"/>
    </row>
    <row r="12" spans="1:5" s="14" customFormat="1" ht="15.75">
      <c r="A12" s="4"/>
      <c r="B12" s="4" t="s">
        <v>3</v>
      </c>
      <c r="C12" s="8"/>
      <c r="D12" s="8" t="s">
        <v>107</v>
      </c>
      <c r="E12" s="183">
        <f>E14</f>
        <v>242000</v>
      </c>
    </row>
    <row r="13" spans="1:5" ht="15.75">
      <c r="A13" s="4"/>
      <c r="B13" s="8"/>
      <c r="C13" s="8"/>
      <c r="D13" s="8"/>
      <c r="E13" s="181"/>
    </row>
    <row r="14" spans="1:5" ht="15.75">
      <c r="A14" s="5"/>
      <c r="B14" s="9"/>
      <c r="C14" s="5" t="s">
        <v>103</v>
      </c>
      <c r="D14" s="9" t="s">
        <v>108</v>
      </c>
      <c r="E14" s="181">
        <v>242000</v>
      </c>
    </row>
    <row r="15" spans="1:5" ht="15.75">
      <c r="A15" s="5"/>
      <c r="B15" s="9"/>
      <c r="C15" s="9"/>
      <c r="D15" s="9"/>
      <c r="E15" s="181"/>
    </row>
    <row r="16" spans="1:5" s="14" customFormat="1" ht="15.75">
      <c r="A16" s="4"/>
      <c r="B16" s="4" t="s">
        <v>296</v>
      </c>
      <c r="C16" s="8"/>
      <c r="D16" s="8" t="s">
        <v>110</v>
      </c>
      <c r="E16" s="183">
        <f>E18</f>
        <v>7600</v>
      </c>
    </row>
    <row r="17" spans="1:5" ht="15.75">
      <c r="A17" s="5" t="s">
        <v>61</v>
      </c>
      <c r="B17" s="9"/>
      <c r="C17" s="9"/>
      <c r="D17" s="9"/>
      <c r="E17" s="181"/>
    </row>
    <row r="18" spans="1:5" ht="30.75" customHeight="1">
      <c r="A18" s="5"/>
      <c r="B18" s="9"/>
      <c r="C18" s="5" t="s">
        <v>180</v>
      </c>
      <c r="D18" s="9" t="s">
        <v>111</v>
      </c>
      <c r="E18" s="181">
        <v>7600</v>
      </c>
    </row>
    <row r="19" spans="1:5" ht="15.75">
      <c r="A19" s="40"/>
      <c r="B19" s="40"/>
      <c r="C19" s="40"/>
      <c r="D19" s="5"/>
      <c r="E19" s="181"/>
    </row>
    <row r="20" spans="1:5" s="54" customFormat="1" ht="15.75">
      <c r="A20" s="2" t="s">
        <v>14</v>
      </c>
      <c r="B20" s="2"/>
      <c r="C20" s="2"/>
      <c r="D20" s="2" t="s">
        <v>21</v>
      </c>
      <c r="E20" s="184">
        <f>E22</f>
        <v>1000</v>
      </c>
    </row>
    <row r="21" spans="1:5" ht="15.75">
      <c r="A21" s="5"/>
      <c r="B21" s="9"/>
      <c r="C21" s="9"/>
      <c r="D21" s="9"/>
      <c r="E21" s="181"/>
    </row>
    <row r="22" spans="1:5" s="14" customFormat="1" ht="15.75">
      <c r="A22" s="4"/>
      <c r="B22" s="4" t="s">
        <v>15</v>
      </c>
      <c r="C22" s="8"/>
      <c r="D22" s="8" t="s">
        <v>10</v>
      </c>
      <c r="E22" s="183">
        <f>E24</f>
        <v>1000</v>
      </c>
    </row>
    <row r="23" spans="1:5" ht="15.75">
      <c r="A23" s="40"/>
      <c r="B23" s="120"/>
      <c r="C23" s="120"/>
      <c r="D23" s="9" t="s">
        <v>61</v>
      </c>
      <c r="E23" s="181"/>
    </row>
    <row r="24" spans="1:5" ht="15.75">
      <c r="A24" s="5"/>
      <c r="B24" s="5"/>
      <c r="C24" s="5" t="s">
        <v>106</v>
      </c>
      <c r="D24" s="9" t="s">
        <v>113</v>
      </c>
      <c r="E24" s="181">
        <v>1000</v>
      </c>
    </row>
    <row r="25" spans="1:5" ht="15.75">
      <c r="A25" s="5"/>
      <c r="B25" s="9"/>
      <c r="C25" s="9"/>
      <c r="D25" s="33"/>
      <c r="E25" s="181"/>
    </row>
    <row r="26" spans="1:5" s="54" customFormat="1" ht="15.75">
      <c r="A26" s="2" t="s">
        <v>16</v>
      </c>
      <c r="B26" s="6"/>
      <c r="C26" s="6"/>
      <c r="D26" s="6" t="s">
        <v>22</v>
      </c>
      <c r="E26" s="184">
        <f>E28</f>
        <v>435000</v>
      </c>
    </row>
    <row r="27" spans="1:5" s="54" customFormat="1" ht="15.75">
      <c r="A27" s="2"/>
      <c r="B27" s="2"/>
      <c r="C27" s="2"/>
      <c r="D27" s="2"/>
      <c r="E27" s="184"/>
    </row>
    <row r="28" spans="1:5" s="54" customFormat="1" ht="15.75">
      <c r="A28" s="4"/>
      <c r="B28" s="4" t="s">
        <v>114</v>
      </c>
      <c r="C28" s="8"/>
      <c r="D28" s="8" t="s">
        <v>23</v>
      </c>
      <c r="E28" s="183">
        <f>SUM(E30:E33)</f>
        <v>435000</v>
      </c>
    </row>
    <row r="29" spans="1:5" s="54" customFormat="1" ht="15.75">
      <c r="A29" s="4"/>
      <c r="B29" s="8"/>
      <c r="C29" s="8"/>
      <c r="D29" s="9"/>
      <c r="E29" s="184"/>
    </row>
    <row r="30" spans="1:5" s="54" customFormat="1" ht="15.75">
      <c r="A30" s="4"/>
      <c r="B30" s="8"/>
      <c r="C30" s="5" t="s">
        <v>358</v>
      </c>
      <c r="D30" s="27" t="s">
        <v>359</v>
      </c>
      <c r="E30" s="181">
        <v>25000</v>
      </c>
    </row>
    <row r="31" spans="1:5" s="54" customFormat="1" ht="15.75">
      <c r="A31" s="5"/>
      <c r="B31" s="5"/>
      <c r="C31" s="5" t="s">
        <v>105</v>
      </c>
      <c r="D31" s="9" t="s">
        <v>112</v>
      </c>
      <c r="E31" s="181">
        <v>35000</v>
      </c>
    </row>
    <row r="32" spans="1:5" s="54" customFormat="1" ht="15.75">
      <c r="A32" s="5"/>
      <c r="B32" s="5"/>
      <c r="C32" s="5" t="s">
        <v>115</v>
      </c>
      <c r="D32" s="5" t="s">
        <v>125</v>
      </c>
      <c r="E32" s="181">
        <v>105000</v>
      </c>
    </row>
    <row r="33" spans="1:5" s="54" customFormat="1" ht="16.5" customHeight="1">
      <c r="A33" s="5"/>
      <c r="B33" s="5"/>
      <c r="C33" s="5" t="s">
        <v>103</v>
      </c>
      <c r="D33" s="27" t="s">
        <v>412</v>
      </c>
      <c r="E33" s="181">
        <v>270000</v>
      </c>
    </row>
    <row r="34" spans="1:5" s="54" customFormat="1" ht="15.75">
      <c r="A34" s="5"/>
      <c r="B34" s="5"/>
      <c r="C34" s="5"/>
      <c r="D34" s="27"/>
      <c r="E34" s="184"/>
    </row>
    <row r="35" spans="1:5" s="54" customFormat="1" ht="15.75">
      <c r="A35" s="2" t="s">
        <v>18</v>
      </c>
      <c r="B35" s="2"/>
      <c r="C35" s="2"/>
      <c r="D35" s="19" t="s">
        <v>24</v>
      </c>
      <c r="E35" s="184">
        <f>E37</f>
        <v>25000</v>
      </c>
    </row>
    <row r="36" spans="1:5" s="54" customFormat="1" ht="15.75">
      <c r="A36" s="40"/>
      <c r="B36" s="40"/>
      <c r="C36" s="40"/>
      <c r="D36" s="5"/>
      <c r="E36" s="185"/>
    </row>
    <row r="37" spans="1:5" s="54" customFormat="1" ht="15.75">
      <c r="A37" s="4"/>
      <c r="B37" s="4" t="s">
        <v>19</v>
      </c>
      <c r="C37" s="4"/>
      <c r="D37" s="4" t="s">
        <v>91</v>
      </c>
      <c r="E37" s="183">
        <f>E39</f>
        <v>25000</v>
      </c>
    </row>
    <row r="38" spans="1:5" s="54" customFormat="1" ht="15.75">
      <c r="A38" s="4"/>
      <c r="B38" s="4"/>
      <c r="C38" s="4"/>
      <c r="D38" s="4"/>
      <c r="E38" s="185"/>
    </row>
    <row r="39" spans="1:5" s="54" customFormat="1" ht="15.75">
      <c r="A39" s="4"/>
      <c r="B39" s="4"/>
      <c r="C39" s="5" t="s">
        <v>106</v>
      </c>
      <c r="D39" s="5" t="s">
        <v>113</v>
      </c>
      <c r="E39" s="181">
        <v>25000</v>
      </c>
    </row>
    <row r="40" spans="1:5" s="54" customFormat="1" ht="15.75">
      <c r="A40" s="4"/>
      <c r="B40" s="4"/>
      <c r="C40" s="5"/>
      <c r="D40" s="5"/>
      <c r="E40" s="181"/>
    </row>
    <row r="41" spans="1:5" s="54" customFormat="1" ht="15.75">
      <c r="A41" s="2" t="s">
        <v>97</v>
      </c>
      <c r="B41" s="2"/>
      <c r="C41" s="2"/>
      <c r="D41" s="2" t="s">
        <v>26</v>
      </c>
      <c r="E41" s="184">
        <f>SUM(E43,E60,E65,E81)</f>
        <v>1070398</v>
      </c>
    </row>
    <row r="42" spans="1:5" s="54" customFormat="1" ht="15.75">
      <c r="A42" s="40"/>
      <c r="B42" s="40"/>
      <c r="C42" s="40"/>
      <c r="D42" s="2"/>
      <c r="E42" s="181"/>
    </row>
    <row r="43" spans="1:5" s="54" customFormat="1" ht="15.75">
      <c r="A43" s="4"/>
      <c r="B43" s="4" t="s">
        <v>98</v>
      </c>
      <c r="C43" s="8"/>
      <c r="D43" s="8" t="s">
        <v>126</v>
      </c>
      <c r="E43" s="183">
        <f>SUM(E45:E47,E53:E58)</f>
        <v>61642</v>
      </c>
    </row>
    <row r="44" spans="1:5" s="54" customFormat="1" ht="15.75">
      <c r="A44" s="40"/>
      <c r="B44" s="40"/>
      <c r="C44" s="40"/>
      <c r="D44" s="4"/>
      <c r="E44" s="181"/>
    </row>
    <row r="45" spans="1:5" s="54" customFormat="1" ht="15.75">
      <c r="A45" s="5"/>
      <c r="B45" s="5"/>
      <c r="C45" s="5" t="s">
        <v>116</v>
      </c>
      <c r="D45" s="9" t="s">
        <v>127</v>
      </c>
      <c r="E45" s="181">
        <v>33000</v>
      </c>
    </row>
    <row r="46" spans="1:5" s="54" customFormat="1" ht="15.75">
      <c r="A46" s="5"/>
      <c r="B46" s="5"/>
      <c r="C46" s="5" t="s">
        <v>117</v>
      </c>
      <c r="D46" s="9" t="s">
        <v>128</v>
      </c>
      <c r="E46" s="181">
        <v>4061</v>
      </c>
    </row>
    <row r="47" spans="1:5" s="54" customFormat="1" ht="15.75">
      <c r="A47" s="5"/>
      <c r="B47" s="5"/>
      <c r="C47" s="5" t="s">
        <v>118</v>
      </c>
      <c r="D47" s="9" t="s">
        <v>129</v>
      </c>
      <c r="E47" s="181">
        <v>6386</v>
      </c>
    </row>
    <row r="48" spans="1:5" s="54" customFormat="1" ht="15.75">
      <c r="A48" s="49"/>
      <c r="B48" s="49"/>
      <c r="C48" s="49"/>
      <c r="D48" s="49"/>
      <c r="E48" s="128"/>
    </row>
    <row r="49" spans="1:5" s="54" customFormat="1" ht="11.25" customHeight="1">
      <c r="A49" s="269"/>
      <c r="B49" s="269"/>
      <c r="C49" s="269"/>
      <c r="D49" s="269"/>
      <c r="E49" s="131"/>
    </row>
    <row r="50" spans="1:5" s="54" customFormat="1" ht="15.75">
      <c r="A50" s="269"/>
      <c r="B50" s="269"/>
      <c r="C50" s="269"/>
      <c r="D50" s="269"/>
      <c r="E50" s="131"/>
    </row>
    <row r="51" spans="1:5" s="54" customFormat="1" ht="15.75">
      <c r="A51" s="269"/>
      <c r="B51" s="269"/>
      <c r="C51" s="269"/>
      <c r="D51" s="269"/>
      <c r="E51" s="131"/>
    </row>
    <row r="52" spans="1:5" ht="12.75">
      <c r="A52" s="149">
        <v>1</v>
      </c>
      <c r="B52" s="150">
        <v>2</v>
      </c>
      <c r="C52" s="150">
        <v>3</v>
      </c>
      <c r="D52" s="150">
        <v>4</v>
      </c>
      <c r="E52" s="228">
        <v>6</v>
      </c>
    </row>
    <row r="53" spans="1:5" ht="15.75">
      <c r="A53" s="5"/>
      <c r="B53" s="5"/>
      <c r="C53" s="5" t="s">
        <v>119</v>
      </c>
      <c r="D53" s="9" t="s">
        <v>130</v>
      </c>
      <c r="E53" s="181">
        <v>908</v>
      </c>
    </row>
    <row r="54" spans="1:5" ht="15.75">
      <c r="A54" s="5"/>
      <c r="B54" s="5"/>
      <c r="C54" s="5" t="s">
        <v>105</v>
      </c>
      <c r="D54" s="9" t="s">
        <v>112</v>
      </c>
      <c r="E54" s="181">
        <v>6500</v>
      </c>
    </row>
    <row r="55" spans="1:5" ht="15.75">
      <c r="A55" s="5"/>
      <c r="B55" s="5"/>
      <c r="C55" s="5" t="s">
        <v>120</v>
      </c>
      <c r="D55" s="9" t="s">
        <v>131</v>
      </c>
      <c r="E55" s="181">
        <v>2800</v>
      </c>
    </row>
    <row r="56" spans="1:5" ht="15.75">
      <c r="A56" s="5"/>
      <c r="B56" s="5"/>
      <c r="C56" s="5" t="s">
        <v>106</v>
      </c>
      <c r="D56" s="9" t="s">
        <v>113</v>
      </c>
      <c r="E56" s="181">
        <v>6287</v>
      </c>
    </row>
    <row r="57" spans="1:5" ht="15.75">
      <c r="A57" s="5"/>
      <c r="B57" s="5"/>
      <c r="C57" s="5" t="s">
        <v>121</v>
      </c>
      <c r="D57" s="9" t="s">
        <v>132</v>
      </c>
      <c r="E57" s="181">
        <v>200</v>
      </c>
    </row>
    <row r="58" spans="1:5" ht="31.5">
      <c r="A58" s="5"/>
      <c r="B58" s="5"/>
      <c r="C58" s="5" t="s">
        <v>122</v>
      </c>
      <c r="D58" s="9" t="s">
        <v>133</v>
      </c>
      <c r="E58" s="181">
        <v>1500</v>
      </c>
    </row>
    <row r="59" spans="1:5" ht="15.75">
      <c r="A59" s="40"/>
      <c r="B59" s="40"/>
      <c r="C59" s="40"/>
      <c r="D59" s="5" t="s">
        <v>61</v>
      </c>
      <c r="E59" s="181"/>
    </row>
    <row r="60" spans="1:5" s="14" customFormat="1" ht="15.75">
      <c r="A60" s="4"/>
      <c r="B60" s="4" t="s">
        <v>181</v>
      </c>
      <c r="C60" s="4"/>
      <c r="D60" s="4" t="s">
        <v>134</v>
      </c>
      <c r="E60" s="183">
        <f>SUM(E62:E63)</f>
        <v>62500</v>
      </c>
    </row>
    <row r="61" spans="1:5" ht="15.75">
      <c r="A61" s="40"/>
      <c r="B61" s="40"/>
      <c r="C61" s="40"/>
      <c r="D61" s="5"/>
      <c r="E61" s="181"/>
    </row>
    <row r="62" spans="1:5" ht="15.75">
      <c r="A62" s="5"/>
      <c r="B62" s="5"/>
      <c r="C62" s="5" t="s">
        <v>123</v>
      </c>
      <c r="D62" s="9" t="s">
        <v>135</v>
      </c>
      <c r="E62" s="181">
        <v>60500</v>
      </c>
    </row>
    <row r="63" spans="1:5" ht="15.75">
      <c r="A63" s="5"/>
      <c r="B63" s="5"/>
      <c r="C63" s="5" t="s">
        <v>105</v>
      </c>
      <c r="D63" s="9" t="s">
        <v>112</v>
      </c>
      <c r="E63" s="181">
        <v>2000</v>
      </c>
    </row>
    <row r="64" spans="1:5" ht="15.75">
      <c r="A64" s="40"/>
      <c r="B64" s="40"/>
      <c r="C64" s="40"/>
      <c r="D64" s="5"/>
      <c r="E64" s="181"/>
    </row>
    <row r="65" spans="1:5" s="14" customFormat="1" ht="15.75">
      <c r="A65" s="4"/>
      <c r="B65" s="4" t="s">
        <v>20</v>
      </c>
      <c r="C65" s="4"/>
      <c r="D65" s="4" t="s">
        <v>136</v>
      </c>
      <c r="E65" s="183">
        <f>SUM(E67:E79)</f>
        <v>945756</v>
      </c>
    </row>
    <row r="66" spans="1:5" ht="15.75">
      <c r="A66" s="40"/>
      <c r="B66" s="40"/>
      <c r="C66" s="40"/>
      <c r="D66" s="5"/>
      <c r="E66" s="181"/>
    </row>
    <row r="67" spans="1:5" ht="15.75">
      <c r="A67" s="5"/>
      <c r="B67" s="5"/>
      <c r="C67" s="5" t="s">
        <v>116</v>
      </c>
      <c r="D67" s="5" t="s">
        <v>127</v>
      </c>
      <c r="E67" s="181">
        <v>540000</v>
      </c>
    </row>
    <row r="68" spans="1:5" ht="15.75">
      <c r="A68" s="5"/>
      <c r="B68" s="5"/>
      <c r="C68" s="5" t="s">
        <v>117</v>
      </c>
      <c r="D68" s="9" t="s">
        <v>128</v>
      </c>
      <c r="E68" s="181">
        <v>29901</v>
      </c>
    </row>
    <row r="69" spans="1:5" ht="15.75">
      <c r="A69" s="5"/>
      <c r="B69" s="5"/>
      <c r="C69" s="5" t="s">
        <v>118</v>
      </c>
      <c r="D69" s="5" t="s">
        <v>129</v>
      </c>
      <c r="E69" s="181">
        <v>99276</v>
      </c>
    </row>
    <row r="70" spans="1:5" ht="15.75">
      <c r="A70" s="5"/>
      <c r="B70" s="5"/>
      <c r="C70" s="5" t="s">
        <v>119</v>
      </c>
      <c r="D70" s="9" t="s">
        <v>130</v>
      </c>
      <c r="E70" s="181">
        <v>13963</v>
      </c>
    </row>
    <row r="71" spans="1:5" ht="15.75">
      <c r="A71" s="5"/>
      <c r="B71" s="5"/>
      <c r="C71" s="5" t="s">
        <v>105</v>
      </c>
      <c r="D71" s="5" t="s">
        <v>112</v>
      </c>
      <c r="E71" s="181">
        <v>99000</v>
      </c>
    </row>
    <row r="72" spans="1:5" ht="15.75">
      <c r="A72" s="5"/>
      <c r="B72" s="5"/>
      <c r="C72" s="5" t="s">
        <v>120</v>
      </c>
      <c r="D72" s="5" t="s">
        <v>131</v>
      </c>
      <c r="E72" s="181">
        <v>8500</v>
      </c>
    </row>
    <row r="73" spans="1:5" ht="15.75">
      <c r="A73" s="5"/>
      <c r="B73" s="5"/>
      <c r="C73" s="5" t="s">
        <v>124</v>
      </c>
      <c r="D73" s="5" t="s">
        <v>137</v>
      </c>
      <c r="E73" s="181">
        <v>1000</v>
      </c>
    </row>
    <row r="74" spans="1:5" ht="15.75">
      <c r="A74" s="5"/>
      <c r="B74" s="5"/>
      <c r="C74" s="5" t="s">
        <v>106</v>
      </c>
      <c r="D74" s="5" t="s">
        <v>113</v>
      </c>
      <c r="E74" s="181">
        <v>100000</v>
      </c>
    </row>
    <row r="75" spans="1:5" ht="15.75">
      <c r="A75" s="5"/>
      <c r="B75" s="5"/>
      <c r="C75" s="5" t="s">
        <v>121</v>
      </c>
      <c r="D75" s="9" t="s">
        <v>132</v>
      </c>
      <c r="E75" s="181">
        <v>13573</v>
      </c>
    </row>
    <row r="76" spans="1:5" ht="15.75">
      <c r="A76" s="5"/>
      <c r="B76" s="5"/>
      <c r="C76" s="5" t="s">
        <v>138</v>
      </c>
      <c r="D76" s="5" t="s">
        <v>140</v>
      </c>
      <c r="E76" s="181">
        <v>3900</v>
      </c>
    </row>
    <row r="77" spans="1:5" ht="31.5">
      <c r="A77" s="5"/>
      <c r="B77" s="5"/>
      <c r="C77" s="5" t="s">
        <v>122</v>
      </c>
      <c r="D77" s="5" t="s">
        <v>133</v>
      </c>
      <c r="E77" s="181">
        <v>16304</v>
      </c>
    </row>
    <row r="78" spans="1:5" ht="15.75">
      <c r="A78" s="5"/>
      <c r="B78" s="5"/>
      <c r="C78" s="5" t="s">
        <v>391</v>
      </c>
      <c r="D78" s="27" t="s">
        <v>43</v>
      </c>
      <c r="E78" s="181">
        <v>10339</v>
      </c>
    </row>
    <row r="79" spans="1:5" ht="15.75">
      <c r="A79" s="5"/>
      <c r="B79" s="5"/>
      <c r="C79" s="5" t="s">
        <v>103</v>
      </c>
      <c r="D79" s="5" t="s">
        <v>141</v>
      </c>
      <c r="E79" s="181">
        <v>10000</v>
      </c>
    </row>
    <row r="80" spans="1:5" ht="15.75">
      <c r="A80" s="5"/>
      <c r="B80" s="5"/>
      <c r="C80" s="5"/>
      <c r="D80" s="5"/>
      <c r="E80" s="181"/>
    </row>
    <row r="81" spans="1:5" ht="15.75">
      <c r="A81" s="5"/>
      <c r="B81" s="25" t="s">
        <v>299</v>
      </c>
      <c r="C81" s="25"/>
      <c r="D81" s="4" t="s">
        <v>10</v>
      </c>
      <c r="E81" s="183">
        <f>E83</f>
        <v>500</v>
      </c>
    </row>
    <row r="82" spans="1:5" ht="15.75">
      <c r="A82" s="5"/>
      <c r="B82" s="40"/>
      <c r="C82" s="40"/>
      <c r="D82" s="5"/>
      <c r="E82" s="181"/>
    </row>
    <row r="83" spans="1:5" ht="15.75">
      <c r="A83" s="5"/>
      <c r="B83" s="5"/>
      <c r="C83" s="5" t="s">
        <v>106</v>
      </c>
      <c r="D83" s="5" t="s">
        <v>113</v>
      </c>
      <c r="E83" s="181">
        <v>500</v>
      </c>
    </row>
    <row r="84" spans="1:5" ht="15.75">
      <c r="A84" s="5"/>
      <c r="B84" s="5"/>
      <c r="C84" s="5"/>
      <c r="D84" s="5"/>
      <c r="E84" s="181"/>
    </row>
    <row r="85" spans="1:5" ht="63">
      <c r="A85" s="2" t="s">
        <v>297</v>
      </c>
      <c r="B85" s="2"/>
      <c r="C85" s="2"/>
      <c r="D85" s="2" t="s">
        <v>37</v>
      </c>
      <c r="E85" s="114">
        <f>SUM(E87)</f>
        <v>930</v>
      </c>
    </row>
    <row r="86" spans="1:5" ht="15.75">
      <c r="A86" s="2"/>
      <c r="B86" s="2"/>
      <c r="C86" s="2"/>
      <c r="D86" s="2"/>
      <c r="E86" s="40"/>
    </row>
    <row r="87" spans="1:5" ht="31.5">
      <c r="A87" s="25"/>
      <c r="B87" s="4" t="s">
        <v>298</v>
      </c>
      <c r="C87" s="4"/>
      <c r="D87" s="4" t="s">
        <v>142</v>
      </c>
      <c r="E87" s="183">
        <f>SUM(E89:E90)</f>
        <v>930</v>
      </c>
    </row>
    <row r="88" spans="1:5" ht="15.75">
      <c r="A88" s="40"/>
      <c r="B88" s="40"/>
      <c r="C88" s="40"/>
      <c r="D88" s="4"/>
      <c r="E88" s="181"/>
    </row>
    <row r="89" spans="1:5" ht="15.75">
      <c r="A89" s="5"/>
      <c r="B89" s="5"/>
      <c r="C89" s="5" t="s">
        <v>105</v>
      </c>
      <c r="D89" s="5" t="s">
        <v>112</v>
      </c>
      <c r="E89" s="181">
        <v>350</v>
      </c>
    </row>
    <row r="90" spans="1:5" ht="15.75">
      <c r="A90" s="40"/>
      <c r="B90" s="5"/>
      <c r="C90" s="5" t="s">
        <v>106</v>
      </c>
      <c r="D90" s="5" t="s">
        <v>113</v>
      </c>
      <c r="E90" s="181">
        <v>580</v>
      </c>
    </row>
    <row r="91" spans="1:5" ht="13.5" customHeight="1">
      <c r="A91" s="49"/>
      <c r="B91" s="49"/>
      <c r="C91" s="49"/>
      <c r="D91" s="49"/>
      <c r="E91" s="128"/>
    </row>
    <row r="92" spans="1:5" ht="19.5" customHeight="1">
      <c r="A92" s="269"/>
      <c r="B92" s="269"/>
      <c r="C92" s="269"/>
      <c r="D92" s="269"/>
      <c r="E92" s="131"/>
    </row>
    <row r="93" spans="1:5" ht="12.75">
      <c r="A93" s="331"/>
      <c r="B93" s="331"/>
      <c r="C93" s="331"/>
      <c r="D93" s="331"/>
      <c r="E93" s="331"/>
    </row>
    <row r="94" spans="1:5" ht="12.75">
      <c r="A94" s="149">
        <v>1</v>
      </c>
      <c r="B94" s="149">
        <v>2</v>
      </c>
      <c r="C94" s="149">
        <v>3</v>
      </c>
      <c r="D94" s="149">
        <v>4</v>
      </c>
      <c r="E94" s="228">
        <v>6</v>
      </c>
    </row>
    <row r="95" spans="1:5" ht="31.5">
      <c r="A95" s="2" t="s">
        <v>32</v>
      </c>
      <c r="B95" s="2"/>
      <c r="C95" s="2"/>
      <c r="D95" s="2" t="s">
        <v>38</v>
      </c>
      <c r="E95" s="114">
        <f>SUM(E97,E105)</f>
        <v>155500</v>
      </c>
    </row>
    <row r="96" spans="1:5" ht="15.75">
      <c r="A96" s="5"/>
      <c r="B96" s="5"/>
      <c r="C96" s="5"/>
      <c r="D96" s="26"/>
      <c r="E96" s="181"/>
    </row>
    <row r="97" spans="1:5" ht="15.75">
      <c r="A97" s="4"/>
      <c r="B97" s="4" t="s">
        <v>139</v>
      </c>
      <c r="C97" s="4"/>
      <c r="D97" s="4" t="s">
        <v>143</v>
      </c>
      <c r="E97" s="183">
        <f>SUM(E99:E103)</f>
        <v>155000</v>
      </c>
    </row>
    <row r="98" spans="1:5" ht="15.75">
      <c r="A98" s="4"/>
      <c r="B98" s="4"/>
      <c r="C98" s="4"/>
      <c r="D98" s="4"/>
      <c r="E98" s="183"/>
    </row>
    <row r="99" spans="1:5" ht="15.75">
      <c r="A99" s="5"/>
      <c r="B99" s="5"/>
      <c r="C99" s="5" t="s">
        <v>358</v>
      </c>
      <c r="D99" s="27" t="s">
        <v>359</v>
      </c>
      <c r="E99" s="181">
        <v>46000</v>
      </c>
    </row>
    <row r="100" spans="1:5" ht="15.75">
      <c r="A100" s="5"/>
      <c r="B100" s="5"/>
      <c r="C100" s="5" t="s">
        <v>105</v>
      </c>
      <c r="D100" s="5" t="s">
        <v>112</v>
      </c>
      <c r="E100" s="181">
        <v>69000</v>
      </c>
    </row>
    <row r="101" spans="1:5" ht="15.75">
      <c r="A101" s="40"/>
      <c r="B101" s="40"/>
      <c r="C101" s="5" t="s">
        <v>120</v>
      </c>
      <c r="D101" s="5" t="s">
        <v>131</v>
      </c>
      <c r="E101" s="181">
        <v>7500</v>
      </c>
    </row>
    <row r="102" spans="1:5" ht="15.75">
      <c r="A102" s="40"/>
      <c r="B102" s="40"/>
      <c r="C102" s="5" t="s">
        <v>106</v>
      </c>
      <c r="D102" s="5" t="s">
        <v>113</v>
      </c>
      <c r="E102" s="181">
        <v>21500</v>
      </c>
    </row>
    <row r="103" spans="1:5" s="14" customFormat="1" ht="15.75">
      <c r="A103" s="4"/>
      <c r="B103" s="4"/>
      <c r="C103" s="5" t="s">
        <v>138</v>
      </c>
      <c r="D103" s="5" t="s">
        <v>140</v>
      </c>
      <c r="E103" s="181">
        <v>11000</v>
      </c>
    </row>
    <row r="104" spans="1:5" ht="15.75">
      <c r="A104" s="5"/>
      <c r="B104" s="5"/>
      <c r="C104" s="5"/>
      <c r="D104" s="5"/>
      <c r="E104" s="181"/>
    </row>
    <row r="105" spans="1:5" ht="15.75">
      <c r="A105" s="5"/>
      <c r="B105" s="4" t="s">
        <v>300</v>
      </c>
      <c r="C105" s="4"/>
      <c r="D105" s="4" t="s">
        <v>39</v>
      </c>
      <c r="E105" s="183">
        <f>SUM(E107:E108)</f>
        <v>500</v>
      </c>
    </row>
    <row r="106" spans="1:5" ht="15.75">
      <c r="A106" s="5"/>
      <c r="B106" s="40"/>
      <c r="C106" s="40"/>
      <c r="D106" s="4"/>
      <c r="E106" s="181"/>
    </row>
    <row r="107" spans="1:5" ht="15.75">
      <c r="A107" s="5"/>
      <c r="B107" s="5"/>
      <c r="C107" s="5" t="s">
        <v>105</v>
      </c>
      <c r="D107" s="5" t="s">
        <v>112</v>
      </c>
      <c r="E107" s="181">
        <v>200</v>
      </c>
    </row>
    <row r="108" spans="1:5" ht="15.75">
      <c r="A108" s="5"/>
      <c r="B108" s="5"/>
      <c r="C108" s="5" t="s">
        <v>106</v>
      </c>
      <c r="D108" s="5" t="s">
        <v>113</v>
      </c>
      <c r="E108" s="181">
        <v>300</v>
      </c>
    </row>
    <row r="109" spans="1:5" ht="15.75">
      <c r="A109" s="5"/>
      <c r="B109" s="5"/>
      <c r="C109" s="5"/>
      <c r="D109" s="5"/>
      <c r="E109" s="181"/>
    </row>
    <row r="110" spans="1:5" ht="78.75">
      <c r="A110" s="2" t="s">
        <v>34</v>
      </c>
      <c r="B110" s="2"/>
      <c r="C110" s="2"/>
      <c r="D110" s="2" t="s">
        <v>281</v>
      </c>
      <c r="E110" s="184">
        <f>E112</f>
        <v>36000</v>
      </c>
    </row>
    <row r="111" spans="1:5" ht="15.75">
      <c r="A111" s="40"/>
      <c r="B111" s="40"/>
      <c r="C111" s="40"/>
      <c r="D111" s="40"/>
      <c r="E111" s="171"/>
    </row>
    <row r="112" spans="1:5" ht="31.5">
      <c r="A112" s="5"/>
      <c r="B112" s="4" t="s">
        <v>301</v>
      </c>
      <c r="C112" s="4"/>
      <c r="D112" s="4" t="s">
        <v>282</v>
      </c>
      <c r="E112" s="183">
        <f>E114</f>
        <v>36000</v>
      </c>
    </row>
    <row r="113" spans="1:5" ht="15.75">
      <c r="A113" s="5"/>
      <c r="B113" s="5"/>
      <c r="C113" s="5"/>
      <c r="D113" s="27"/>
      <c r="E113" s="181"/>
    </row>
    <row r="114" spans="1:5" ht="15.75">
      <c r="A114" s="5"/>
      <c r="B114" s="5"/>
      <c r="C114" s="5" t="s">
        <v>104</v>
      </c>
      <c r="D114" s="212" t="s">
        <v>275</v>
      </c>
      <c r="E114" s="181">
        <v>36000</v>
      </c>
    </row>
    <row r="115" spans="1:5" ht="15.75">
      <c r="A115" s="40"/>
      <c r="B115" s="40"/>
      <c r="C115" s="40"/>
      <c r="D115" s="5"/>
      <c r="E115" s="181"/>
    </row>
    <row r="116" spans="1:5" ht="15.75">
      <c r="A116" s="2" t="s">
        <v>144</v>
      </c>
      <c r="B116" s="2"/>
      <c r="C116" s="2"/>
      <c r="D116" s="2" t="s">
        <v>149</v>
      </c>
      <c r="E116" s="184">
        <f>E118</f>
        <v>103493</v>
      </c>
    </row>
    <row r="117" spans="1:5" ht="15.75">
      <c r="A117" s="40"/>
      <c r="B117" s="40"/>
      <c r="C117" s="40"/>
      <c r="D117" s="2"/>
      <c r="E117" s="181"/>
    </row>
    <row r="118" spans="1:5" ht="33.75" customHeight="1">
      <c r="A118" s="4"/>
      <c r="B118" s="4" t="s">
        <v>145</v>
      </c>
      <c r="C118" s="4"/>
      <c r="D118" s="4" t="s">
        <v>150</v>
      </c>
      <c r="E118" s="183">
        <f>E120</f>
        <v>103493</v>
      </c>
    </row>
    <row r="119" spans="1:5" ht="15.75">
      <c r="A119" s="40"/>
      <c r="B119" s="40"/>
      <c r="C119" s="40"/>
      <c r="D119" s="5"/>
      <c r="E119" s="181"/>
    </row>
    <row r="120" spans="1:5" ht="47.25">
      <c r="A120" s="5"/>
      <c r="B120" s="5"/>
      <c r="C120" s="5" t="s">
        <v>375</v>
      </c>
      <c r="D120" s="27" t="s">
        <v>376</v>
      </c>
      <c r="E120" s="181">
        <v>103493</v>
      </c>
    </row>
    <row r="121" spans="1:5" ht="15.75">
      <c r="A121" s="5"/>
      <c r="B121" s="5"/>
      <c r="C121" s="5"/>
      <c r="D121" s="5"/>
      <c r="E121" s="181"/>
    </row>
    <row r="122" spans="1:5" ht="15.75">
      <c r="A122" s="2" t="s">
        <v>302</v>
      </c>
      <c r="B122" s="2"/>
      <c r="C122" s="2"/>
      <c r="D122" s="2" t="s">
        <v>65</v>
      </c>
      <c r="E122" s="184">
        <f>SUM(E134,E124)</f>
        <v>71000</v>
      </c>
    </row>
    <row r="123" spans="1:5" s="14" customFormat="1" ht="15.75">
      <c r="A123" s="4"/>
      <c r="B123" s="4"/>
      <c r="C123" s="4"/>
      <c r="D123" s="4"/>
      <c r="E123" s="183"/>
    </row>
    <row r="124" spans="1:5" s="14" customFormat="1" ht="15.75">
      <c r="A124" s="4"/>
      <c r="B124" s="4" t="s">
        <v>57</v>
      </c>
      <c r="C124" s="4"/>
      <c r="D124" s="4" t="s">
        <v>66</v>
      </c>
      <c r="E124" s="183">
        <f>E126</f>
        <v>6000</v>
      </c>
    </row>
    <row r="125" spans="1:5" s="14" customFormat="1" ht="15.75">
      <c r="A125" s="4"/>
      <c r="B125" s="4"/>
      <c r="C125" s="4"/>
      <c r="D125" s="4"/>
      <c r="E125" s="183"/>
    </row>
    <row r="126" spans="1:5" s="14" customFormat="1" ht="15.75">
      <c r="A126" s="4"/>
      <c r="B126" s="4"/>
      <c r="C126" s="5" t="s">
        <v>106</v>
      </c>
      <c r="D126" s="5" t="s">
        <v>113</v>
      </c>
      <c r="E126" s="181">
        <v>6000</v>
      </c>
    </row>
    <row r="127" spans="1:5" s="14" customFormat="1" ht="24" customHeight="1">
      <c r="A127" s="50"/>
      <c r="B127" s="50"/>
      <c r="C127" s="49"/>
      <c r="D127" s="49"/>
      <c r="E127" s="128"/>
    </row>
    <row r="128" spans="1:5" s="14" customFormat="1" ht="24" customHeight="1">
      <c r="A128" s="270"/>
      <c r="B128" s="270"/>
      <c r="C128" s="269"/>
      <c r="D128" s="269"/>
      <c r="E128" s="131"/>
    </row>
    <row r="129" spans="1:5" s="14" customFormat="1" ht="24" customHeight="1">
      <c r="A129" s="270"/>
      <c r="B129" s="270"/>
      <c r="C129" s="269"/>
      <c r="D129" s="269"/>
      <c r="E129" s="131"/>
    </row>
    <row r="130" spans="1:5" s="14" customFormat="1" ht="24" customHeight="1">
      <c r="A130" s="270"/>
      <c r="B130" s="270"/>
      <c r="C130" s="269"/>
      <c r="D130" s="269"/>
      <c r="E130" s="131"/>
    </row>
    <row r="131" spans="1:5" s="14" customFormat="1" ht="15.75">
      <c r="A131" s="270"/>
      <c r="B131" s="270"/>
      <c r="C131" s="269"/>
      <c r="D131" s="269"/>
      <c r="E131" s="131"/>
    </row>
    <row r="132" spans="1:5" s="14" customFormat="1" ht="12.75">
      <c r="A132" s="331"/>
      <c r="B132" s="331"/>
      <c r="C132" s="331"/>
      <c r="D132" s="331"/>
      <c r="E132" s="331"/>
    </row>
    <row r="133" spans="1:5" s="14" customFormat="1" ht="12.75">
      <c r="A133" s="123">
        <v>1</v>
      </c>
      <c r="B133" s="123">
        <v>2</v>
      </c>
      <c r="C133" s="123">
        <v>3</v>
      </c>
      <c r="D133" s="123">
        <v>4</v>
      </c>
      <c r="E133" s="169">
        <v>6</v>
      </c>
    </row>
    <row r="134" spans="1:5" ht="15.75">
      <c r="A134" s="2"/>
      <c r="B134" s="4" t="s">
        <v>303</v>
      </c>
      <c r="C134" s="4"/>
      <c r="D134" s="4" t="s">
        <v>151</v>
      </c>
      <c r="E134" s="183">
        <f>E136</f>
        <v>65000</v>
      </c>
    </row>
    <row r="135" spans="1:5" ht="15.75">
      <c r="A135" s="2"/>
      <c r="B135" s="4"/>
      <c r="C135" s="4"/>
      <c r="D135" s="4"/>
      <c r="E135" s="183"/>
    </row>
    <row r="136" spans="1:5" ht="15.75">
      <c r="A136" s="2"/>
      <c r="B136" s="4"/>
      <c r="C136" s="5" t="s">
        <v>146</v>
      </c>
      <c r="D136" s="27" t="s">
        <v>187</v>
      </c>
      <c r="E136" s="181">
        <v>65000</v>
      </c>
    </row>
    <row r="137" spans="1:5" ht="12.75">
      <c r="A137" s="40"/>
      <c r="B137" s="40"/>
      <c r="C137" s="40"/>
      <c r="D137" s="40"/>
      <c r="E137" s="40"/>
    </row>
    <row r="138" spans="1:5" ht="15.75">
      <c r="A138" s="2" t="s">
        <v>304</v>
      </c>
      <c r="B138" s="2"/>
      <c r="C138" s="2"/>
      <c r="D138" s="2" t="s">
        <v>68</v>
      </c>
      <c r="E138" s="184">
        <f>SUM(E140,E164,E185,E203,E207,E215)</f>
        <v>5023534</v>
      </c>
    </row>
    <row r="139" spans="1:5" ht="15.75">
      <c r="A139" s="5"/>
      <c r="B139" s="5"/>
      <c r="C139" s="5"/>
      <c r="D139" s="5"/>
      <c r="E139" s="171"/>
    </row>
    <row r="140" spans="1:5" ht="15.75">
      <c r="A140" s="4"/>
      <c r="B140" s="4" t="s">
        <v>59</v>
      </c>
      <c r="C140" s="4"/>
      <c r="D140" s="4" t="s">
        <v>69</v>
      </c>
      <c r="E140" s="183">
        <f>SUM(E142:E162)</f>
        <v>3337272</v>
      </c>
    </row>
    <row r="141" spans="1:5" ht="15.75">
      <c r="A141" s="5"/>
      <c r="B141" s="5"/>
      <c r="C141" s="5"/>
      <c r="D141" s="5"/>
      <c r="E141" s="171"/>
    </row>
    <row r="142" spans="1:5" ht="15.75">
      <c r="A142" s="5"/>
      <c r="B142" s="5"/>
      <c r="C142" s="5" t="s">
        <v>148</v>
      </c>
      <c r="D142" s="5" t="s">
        <v>153</v>
      </c>
      <c r="E142" s="171"/>
    </row>
    <row r="143" spans="1:5" ht="31.5">
      <c r="A143" s="2"/>
      <c r="B143" s="2"/>
      <c r="C143" s="5" t="s">
        <v>147</v>
      </c>
      <c r="D143" s="5" t="s">
        <v>152</v>
      </c>
      <c r="E143" s="181">
        <v>87854</v>
      </c>
    </row>
    <row r="144" spans="1:5" s="54" customFormat="1" ht="15.75">
      <c r="A144" s="4"/>
      <c r="B144" s="4"/>
      <c r="C144" s="5" t="s">
        <v>116</v>
      </c>
      <c r="D144" s="5" t="s">
        <v>127</v>
      </c>
      <c r="E144" s="181">
        <v>1079366</v>
      </c>
    </row>
    <row r="145" spans="1:5" ht="15.75">
      <c r="A145" s="5"/>
      <c r="B145" s="5"/>
      <c r="C145" s="5" t="s">
        <v>117</v>
      </c>
      <c r="D145" s="5" t="s">
        <v>128</v>
      </c>
      <c r="E145" s="181">
        <v>91570</v>
      </c>
    </row>
    <row r="146" spans="1:5" s="14" customFormat="1" ht="15.75">
      <c r="A146" s="5"/>
      <c r="B146" s="5"/>
      <c r="C146" s="5" t="s">
        <v>118</v>
      </c>
      <c r="D146" s="5" t="s">
        <v>129</v>
      </c>
      <c r="E146" s="181">
        <v>225556</v>
      </c>
    </row>
    <row r="147" spans="1:5" ht="15.75">
      <c r="A147" s="5"/>
      <c r="B147" s="5"/>
      <c r="C147" s="5" t="s">
        <v>119</v>
      </c>
      <c r="D147" s="5" t="s">
        <v>130</v>
      </c>
      <c r="E147" s="181">
        <v>30599</v>
      </c>
    </row>
    <row r="148" spans="1:5" ht="31.5">
      <c r="A148" s="5"/>
      <c r="B148" s="5"/>
      <c r="C148" s="5" t="s">
        <v>313</v>
      </c>
      <c r="D148" s="27" t="s">
        <v>315</v>
      </c>
      <c r="E148" s="181">
        <v>8000</v>
      </c>
    </row>
    <row r="149" spans="1:5" ht="15.75">
      <c r="A149" s="5"/>
      <c r="B149" s="5"/>
      <c r="C149" s="5" t="s">
        <v>358</v>
      </c>
      <c r="D149" s="27" t="s">
        <v>359</v>
      </c>
      <c r="E149" s="181">
        <v>29740</v>
      </c>
    </row>
    <row r="150" spans="1:5" ht="15.75">
      <c r="A150" s="5"/>
      <c r="B150" s="5"/>
      <c r="C150" s="5" t="s">
        <v>105</v>
      </c>
      <c r="D150" s="5" t="s">
        <v>112</v>
      </c>
      <c r="E150" s="181">
        <v>132704</v>
      </c>
    </row>
    <row r="151" spans="1:5" ht="31.5">
      <c r="A151" s="5"/>
      <c r="B151" s="5"/>
      <c r="C151" s="5" t="s">
        <v>154</v>
      </c>
      <c r="D151" s="5" t="s">
        <v>157</v>
      </c>
      <c r="E151" s="181">
        <v>6800</v>
      </c>
    </row>
    <row r="152" spans="1:5" ht="15.75">
      <c r="A152" s="5"/>
      <c r="B152" s="5"/>
      <c r="C152" s="5" t="s">
        <v>120</v>
      </c>
      <c r="D152" s="5" t="s">
        <v>131</v>
      </c>
      <c r="E152" s="181">
        <v>53850</v>
      </c>
    </row>
    <row r="153" spans="1:5" ht="15.75">
      <c r="A153" s="5"/>
      <c r="B153" s="5"/>
      <c r="C153" s="5" t="s">
        <v>115</v>
      </c>
      <c r="D153" s="27" t="s">
        <v>125</v>
      </c>
      <c r="E153" s="181">
        <v>111011</v>
      </c>
    </row>
    <row r="154" spans="1:5" ht="15.75">
      <c r="A154" s="5"/>
      <c r="B154" s="5"/>
      <c r="C154" s="5" t="s">
        <v>124</v>
      </c>
      <c r="D154" s="5" t="s">
        <v>137</v>
      </c>
      <c r="E154" s="181">
        <v>2250</v>
      </c>
    </row>
    <row r="155" spans="1:5" ht="15.75">
      <c r="A155" s="5"/>
      <c r="B155" s="5"/>
      <c r="C155" s="5" t="s">
        <v>106</v>
      </c>
      <c r="D155" s="5" t="s">
        <v>113</v>
      </c>
      <c r="E155" s="181">
        <v>59500</v>
      </c>
    </row>
    <row r="156" spans="1:5" ht="15.75">
      <c r="A156" s="40"/>
      <c r="B156" s="40"/>
      <c r="C156" s="5" t="s">
        <v>385</v>
      </c>
      <c r="D156" s="27" t="s">
        <v>386</v>
      </c>
      <c r="E156" s="231">
        <v>1000</v>
      </c>
    </row>
    <row r="157" spans="1:5" ht="15.75">
      <c r="A157" s="5"/>
      <c r="B157" s="5"/>
      <c r="C157" s="5" t="s">
        <v>121</v>
      </c>
      <c r="D157" s="5" t="s">
        <v>132</v>
      </c>
      <c r="E157" s="181">
        <v>3750</v>
      </c>
    </row>
    <row r="158" spans="1:5" ht="15.75">
      <c r="A158" s="5"/>
      <c r="B158" s="5"/>
      <c r="C158" s="5" t="s">
        <v>138</v>
      </c>
      <c r="D158" s="5" t="s">
        <v>140</v>
      </c>
      <c r="E158" s="181">
        <v>3950</v>
      </c>
    </row>
    <row r="159" spans="1:5" ht="31.5">
      <c r="A159" s="5"/>
      <c r="B159" s="5"/>
      <c r="C159" s="5" t="s">
        <v>122</v>
      </c>
      <c r="D159" s="5" t="s">
        <v>133</v>
      </c>
      <c r="E159" s="181">
        <v>77937</v>
      </c>
    </row>
    <row r="160" spans="1:5" ht="15.75">
      <c r="A160" s="5"/>
      <c r="B160" s="5"/>
      <c r="C160" s="5" t="s">
        <v>103</v>
      </c>
      <c r="D160" s="27" t="s">
        <v>108</v>
      </c>
      <c r="E160" s="181">
        <v>64961</v>
      </c>
    </row>
    <row r="161" spans="1:5" ht="15.75">
      <c r="A161" s="5"/>
      <c r="B161" s="5"/>
      <c r="C161" s="5" t="s">
        <v>406</v>
      </c>
      <c r="D161" s="27" t="s">
        <v>108</v>
      </c>
      <c r="E161" s="181">
        <v>950155</v>
      </c>
    </row>
    <row r="162" spans="1:5" ht="15.75">
      <c r="A162" s="5"/>
      <c r="B162" s="5"/>
      <c r="C162" s="5" t="s">
        <v>407</v>
      </c>
      <c r="D162" s="27" t="s">
        <v>108</v>
      </c>
      <c r="E162" s="181">
        <v>316719</v>
      </c>
    </row>
    <row r="163" spans="1:5" ht="15.75">
      <c r="A163" s="5"/>
      <c r="B163" s="5"/>
      <c r="C163" s="5"/>
      <c r="D163" s="5"/>
      <c r="E163" s="181"/>
    </row>
    <row r="164" spans="1:5" ht="15.75">
      <c r="A164" s="5"/>
      <c r="B164" s="4" t="s">
        <v>155</v>
      </c>
      <c r="C164" s="4"/>
      <c r="D164" s="4" t="s">
        <v>373</v>
      </c>
      <c r="E164" s="93">
        <f>SUM(E166:E170,E176:E183)</f>
        <v>167184</v>
      </c>
    </row>
    <row r="165" spans="1:5" ht="15.75">
      <c r="A165" s="2"/>
      <c r="B165" s="5"/>
      <c r="C165" s="5"/>
      <c r="D165" s="4"/>
      <c r="E165" s="181"/>
    </row>
    <row r="166" spans="1:5" s="14" customFormat="1" ht="31.5">
      <c r="A166" s="4"/>
      <c r="B166" s="4"/>
      <c r="C166" s="5" t="s">
        <v>147</v>
      </c>
      <c r="D166" s="5" t="s">
        <v>152</v>
      </c>
      <c r="E166" s="181">
        <v>10745</v>
      </c>
    </row>
    <row r="167" spans="1:5" ht="15.75">
      <c r="A167" s="40"/>
      <c r="B167" s="40"/>
      <c r="C167" s="5" t="s">
        <v>116</v>
      </c>
      <c r="D167" s="5" t="s">
        <v>127</v>
      </c>
      <c r="E167" s="181">
        <v>99967</v>
      </c>
    </row>
    <row r="168" spans="1:5" ht="15.75">
      <c r="A168" s="5"/>
      <c r="B168" s="5"/>
      <c r="C168" s="5" t="s">
        <v>117</v>
      </c>
      <c r="D168" s="5" t="s">
        <v>158</v>
      </c>
      <c r="E168" s="181">
        <v>8792</v>
      </c>
    </row>
    <row r="169" spans="1:5" ht="15.75">
      <c r="A169" s="4"/>
      <c r="B169" s="4"/>
      <c r="C169" s="5" t="s">
        <v>118</v>
      </c>
      <c r="D169" s="5" t="s">
        <v>159</v>
      </c>
      <c r="E169" s="181">
        <v>20917</v>
      </c>
    </row>
    <row r="170" spans="1:5" s="14" customFormat="1" ht="15.75">
      <c r="A170" s="4"/>
      <c r="B170" s="4"/>
      <c r="C170" s="5" t="s">
        <v>119</v>
      </c>
      <c r="D170" s="5" t="s">
        <v>130</v>
      </c>
      <c r="E170" s="181">
        <v>2848</v>
      </c>
    </row>
    <row r="171" spans="1:5" s="14" customFormat="1" ht="39" customHeight="1">
      <c r="A171" s="50"/>
      <c r="B171" s="50"/>
      <c r="C171" s="49"/>
      <c r="D171" s="49"/>
      <c r="E171" s="128"/>
    </row>
    <row r="172" spans="1:5" s="14" customFormat="1" ht="39" customHeight="1">
      <c r="A172" s="270"/>
      <c r="B172" s="270"/>
      <c r="C172" s="269"/>
      <c r="D172" s="269"/>
      <c r="E172" s="131"/>
    </row>
    <row r="173" spans="1:5" s="14" customFormat="1" ht="15.75">
      <c r="A173" s="270"/>
      <c r="B173" s="270"/>
      <c r="C173" s="269"/>
      <c r="D173" s="269"/>
      <c r="E173" s="131"/>
    </row>
    <row r="174" spans="1:5" s="14" customFormat="1" ht="12.75">
      <c r="A174" s="331"/>
      <c r="B174" s="331"/>
      <c r="C174" s="331"/>
      <c r="D174" s="331"/>
      <c r="E174" s="331"/>
    </row>
    <row r="175" spans="1:5" s="14" customFormat="1" ht="12.75">
      <c r="A175" s="123">
        <v>1</v>
      </c>
      <c r="B175" s="123">
        <v>2</v>
      </c>
      <c r="C175" s="123">
        <v>3</v>
      </c>
      <c r="D175" s="123">
        <v>4</v>
      </c>
      <c r="E175" s="169">
        <v>6</v>
      </c>
    </row>
    <row r="176" spans="1:5" s="14" customFormat="1" ht="31.5">
      <c r="A176" s="4"/>
      <c r="B176" s="4"/>
      <c r="C176" s="5" t="s">
        <v>313</v>
      </c>
      <c r="D176" s="27" t="s">
        <v>315</v>
      </c>
      <c r="E176" s="181">
        <v>1062</v>
      </c>
    </row>
    <row r="177" spans="1:5" ht="15.75">
      <c r="A177" s="5"/>
      <c r="B177" s="5"/>
      <c r="C177" s="5" t="s">
        <v>105</v>
      </c>
      <c r="D177" s="5" t="s">
        <v>112</v>
      </c>
      <c r="E177" s="181">
        <v>5800</v>
      </c>
    </row>
    <row r="178" spans="1:5" ht="31.5">
      <c r="A178" s="5"/>
      <c r="B178" s="5"/>
      <c r="C178" s="5" t="s">
        <v>154</v>
      </c>
      <c r="D178" s="5" t="s">
        <v>157</v>
      </c>
      <c r="E178" s="181">
        <v>2700</v>
      </c>
    </row>
    <row r="179" spans="1:5" ht="15.75">
      <c r="A179" s="40"/>
      <c r="B179" s="40"/>
      <c r="C179" s="5" t="s">
        <v>120</v>
      </c>
      <c r="D179" s="5" t="s">
        <v>131</v>
      </c>
      <c r="E179" s="181">
        <v>3500</v>
      </c>
    </row>
    <row r="180" spans="1:5" s="54" customFormat="1" ht="15.75">
      <c r="A180" s="2"/>
      <c r="B180" s="2"/>
      <c r="C180" s="5" t="s">
        <v>124</v>
      </c>
      <c r="D180" s="5" t="s">
        <v>137</v>
      </c>
      <c r="E180" s="181">
        <v>140</v>
      </c>
    </row>
    <row r="181" spans="1:5" ht="15.75">
      <c r="A181" s="5"/>
      <c r="B181" s="5"/>
      <c r="C181" s="5" t="s">
        <v>106</v>
      </c>
      <c r="D181" s="5" t="s">
        <v>113</v>
      </c>
      <c r="E181" s="181">
        <v>3500</v>
      </c>
    </row>
    <row r="182" spans="1:5" s="14" customFormat="1" ht="15.75">
      <c r="A182" s="4"/>
      <c r="B182" s="4"/>
      <c r="C182" s="5" t="s">
        <v>121</v>
      </c>
      <c r="D182" s="5" t="s">
        <v>132</v>
      </c>
      <c r="E182" s="181">
        <v>300</v>
      </c>
    </row>
    <row r="183" spans="1:5" ht="31.5">
      <c r="A183" s="5"/>
      <c r="B183" s="5"/>
      <c r="C183" s="5" t="s">
        <v>122</v>
      </c>
      <c r="D183" s="5" t="s">
        <v>133</v>
      </c>
      <c r="E183" s="181">
        <v>6913</v>
      </c>
    </row>
    <row r="184" spans="1:5" ht="15.75">
      <c r="A184" s="5"/>
      <c r="B184" s="5"/>
      <c r="C184" s="5"/>
      <c r="D184" s="5"/>
      <c r="E184" s="181"/>
    </row>
    <row r="185" spans="1:5" ht="15.75">
      <c r="A185" s="5"/>
      <c r="B185" s="4" t="s">
        <v>156</v>
      </c>
      <c r="C185" s="4"/>
      <c r="D185" s="4" t="s">
        <v>160</v>
      </c>
      <c r="E185" s="183">
        <f>SUM(E187:E196,E197:E201)</f>
        <v>1352898</v>
      </c>
    </row>
    <row r="186" spans="1:5" ht="15.75">
      <c r="A186" s="5"/>
      <c r="B186" s="4"/>
      <c r="C186" s="4"/>
      <c r="D186" s="5"/>
      <c r="E186" s="181"/>
    </row>
    <row r="187" spans="1:5" ht="31.5">
      <c r="A187" s="5"/>
      <c r="B187" s="5"/>
      <c r="C187" s="5" t="s">
        <v>147</v>
      </c>
      <c r="D187" s="27" t="s">
        <v>152</v>
      </c>
      <c r="E187" s="181">
        <v>61723</v>
      </c>
    </row>
    <row r="188" spans="1:5" ht="15.75">
      <c r="A188" s="5"/>
      <c r="B188" s="5"/>
      <c r="C188" s="5" t="s">
        <v>116</v>
      </c>
      <c r="D188" s="5" t="s">
        <v>127</v>
      </c>
      <c r="E188" s="181">
        <v>829942</v>
      </c>
    </row>
    <row r="189" spans="1:5" ht="15.75">
      <c r="A189" s="5"/>
      <c r="B189" s="5"/>
      <c r="C189" s="5" t="s">
        <v>117</v>
      </c>
      <c r="D189" s="5" t="s">
        <v>158</v>
      </c>
      <c r="E189" s="181">
        <v>62691</v>
      </c>
    </row>
    <row r="190" spans="1:5" ht="15.75">
      <c r="A190" s="5"/>
      <c r="B190" s="5"/>
      <c r="C190" s="5" t="s">
        <v>118</v>
      </c>
      <c r="D190" s="5" t="s">
        <v>159</v>
      </c>
      <c r="E190" s="181">
        <v>162870</v>
      </c>
    </row>
    <row r="191" spans="1:5" ht="15.75">
      <c r="A191" s="5"/>
      <c r="B191" s="5"/>
      <c r="C191" s="5" t="s">
        <v>119</v>
      </c>
      <c r="D191" s="5" t="s">
        <v>130</v>
      </c>
      <c r="E191" s="181">
        <v>22181</v>
      </c>
    </row>
    <row r="192" spans="1:5" ht="31.5">
      <c r="A192" s="5"/>
      <c r="B192" s="5"/>
      <c r="C192" s="5" t="s">
        <v>313</v>
      </c>
      <c r="D192" s="27" t="s">
        <v>316</v>
      </c>
      <c r="E192" s="181">
        <v>8348</v>
      </c>
    </row>
    <row r="193" spans="1:5" ht="15.75">
      <c r="A193" s="5"/>
      <c r="B193" s="5"/>
      <c r="C193" s="5" t="s">
        <v>105</v>
      </c>
      <c r="D193" s="5" t="s">
        <v>112</v>
      </c>
      <c r="E193" s="181">
        <v>62000</v>
      </c>
    </row>
    <row r="194" spans="1:5" ht="31.5">
      <c r="A194" s="5"/>
      <c r="B194" s="5"/>
      <c r="C194" s="5" t="s">
        <v>154</v>
      </c>
      <c r="D194" s="5" t="s">
        <v>157</v>
      </c>
      <c r="E194" s="181">
        <v>9500</v>
      </c>
    </row>
    <row r="195" spans="1:5" ht="15.75">
      <c r="A195" s="5"/>
      <c r="B195" s="5"/>
      <c r="C195" s="5" t="s">
        <v>120</v>
      </c>
      <c r="D195" s="5" t="s">
        <v>131</v>
      </c>
      <c r="E195" s="181">
        <v>39000</v>
      </c>
    </row>
    <row r="196" spans="1:5" ht="15.75">
      <c r="A196" s="5"/>
      <c r="B196" s="5"/>
      <c r="C196" s="5" t="s">
        <v>124</v>
      </c>
      <c r="D196" s="5" t="s">
        <v>137</v>
      </c>
      <c r="E196" s="181">
        <v>1450</v>
      </c>
    </row>
    <row r="197" spans="1:5" ht="15.75">
      <c r="A197" s="5"/>
      <c r="B197" s="5"/>
      <c r="C197" s="5" t="s">
        <v>106</v>
      </c>
      <c r="D197" s="5" t="s">
        <v>113</v>
      </c>
      <c r="E197" s="181">
        <v>36000</v>
      </c>
    </row>
    <row r="198" spans="1:5" ht="15.75">
      <c r="A198" s="5"/>
      <c r="B198" s="5"/>
      <c r="C198" s="5" t="s">
        <v>385</v>
      </c>
      <c r="D198" s="27" t="s">
        <v>386</v>
      </c>
      <c r="E198" s="181">
        <v>600</v>
      </c>
    </row>
    <row r="199" spans="1:5" ht="15.75">
      <c r="A199" s="5"/>
      <c r="B199" s="5"/>
      <c r="C199" s="5" t="s">
        <v>121</v>
      </c>
      <c r="D199" s="5" t="s">
        <v>132</v>
      </c>
      <c r="E199" s="181">
        <v>2700</v>
      </c>
    </row>
    <row r="200" spans="1:5" ht="15.75">
      <c r="A200" s="40"/>
      <c r="B200" s="5"/>
      <c r="C200" s="5" t="s">
        <v>138</v>
      </c>
      <c r="D200" s="5" t="s">
        <v>140</v>
      </c>
      <c r="E200" s="181">
        <v>3400</v>
      </c>
    </row>
    <row r="201" spans="1:5" s="14" customFormat="1" ht="31.5">
      <c r="A201" s="4"/>
      <c r="B201" s="5"/>
      <c r="C201" s="5" t="s">
        <v>122</v>
      </c>
      <c r="D201" s="27" t="s">
        <v>133</v>
      </c>
      <c r="E201" s="181">
        <v>50493</v>
      </c>
    </row>
    <row r="202" spans="1:5" ht="15.75">
      <c r="A202" s="5"/>
      <c r="B202" s="5"/>
      <c r="C202" s="5"/>
      <c r="D202" s="5"/>
      <c r="E202" s="181"/>
    </row>
    <row r="203" spans="1:5" ht="15.75">
      <c r="A203" s="5"/>
      <c r="B203" s="4" t="s">
        <v>161</v>
      </c>
      <c r="C203" s="4"/>
      <c r="D203" s="4" t="s">
        <v>70</v>
      </c>
      <c r="E203" s="183">
        <f>E205</f>
        <v>115000</v>
      </c>
    </row>
    <row r="204" spans="1:5" ht="15.75">
      <c r="A204" s="5"/>
      <c r="B204" s="40"/>
      <c r="C204" s="40"/>
      <c r="D204" s="5"/>
      <c r="E204" s="181"/>
    </row>
    <row r="205" spans="1:5" ht="15.75">
      <c r="A205" s="5"/>
      <c r="B205" s="5"/>
      <c r="C205" s="5" t="s">
        <v>106</v>
      </c>
      <c r="D205" s="5" t="s">
        <v>113</v>
      </c>
      <c r="E205" s="181">
        <v>115000</v>
      </c>
    </row>
    <row r="206" spans="1:5" ht="15.75" customHeight="1">
      <c r="A206" s="40"/>
      <c r="B206" s="40"/>
      <c r="C206" s="40"/>
      <c r="D206" s="40"/>
      <c r="E206" s="40"/>
    </row>
    <row r="207" spans="1:5" s="14" customFormat="1" ht="15.75">
      <c r="A207" s="4"/>
      <c r="B207" s="4" t="s">
        <v>305</v>
      </c>
      <c r="C207" s="4"/>
      <c r="D207" s="4" t="s">
        <v>164</v>
      </c>
      <c r="E207" s="183">
        <f>SUM(E209:E210)</f>
        <v>18618</v>
      </c>
    </row>
    <row r="208" spans="1:5" s="14" customFormat="1" ht="15.75" customHeight="1">
      <c r="A208" s="4"/>
      <c r="B208" s="4"/>
      <c r="C208" s="4"/>
      <c r="D208" s="4"/>
      <c r="E208" s="183"/>
    </row>
    <row r="209" spans="1:5" s="14" customFormat="1" ht="63">
      <c r="A209" s="4"/>
      <c r="B209" s="4"/>
      <c r="C209" s="5" t="s">
        <v>413</v>
      </c>
      <c r="D209" s="27" t="s">
        <v>414</v>
      </c>
      <c r="E209" s="181">
        <v>11171</v>
      </c>
    </row>
    <row r="210" spans="1:5" s="14" customFormat="1" ht="15.75">
      <c r="A210" s="115"/>
      <c r="B210" s="115"/>
      <c r="C210" s="34" t="s">
        <v>106</v>
      </c>
      <c r="D210" s="34" t="s">
        <v>113</v>
      </c>
      <c r="E210" s="200">
        <v>7447</v>
      </c>
    </row>
    <row r="211" spans="1:5" s="14" customFormat="1" ht="15.75">
      <c r="A211" s="270"/>
      <c r="B211" s="270"/>
      <c r="C211" s="269"/>
      <c r="D211" s="269"/>
      <c r="E211" s="131"/>
    </row>
    <row r="212" spans="1:5" s="14" customFormat="1" ht="15.75">
      <c r="A212" s="270"/>
      <c r="B212" s="270"/>
      <c r="C212" s="269"/>
      <c r="D212" s="269"/>
      <c r="E212" s="131"/>
    </row>
    <row r="213" spans="1:5" s="14" customFormat="1" ht="12.75">
      <c r="A213" s="331"/>
      <c r="B213" s="331"/>
      <c r="C213" s="331"/>
      <c r="D213" s="331"/>
      <c r="E213" s="331"/>
    </row>
    <row r="214" spans="1:5" ht="12.75">
      <c r="A214" s="149">
        <v>1</v>
      </c>
      <c r="B214" s="149">
        <v>2</v>
      </c>
      <c r="C214" s="149">
        <v>3</v>
      </c>
      <c r="D214" s="149">
        <v>4</v>
      </c>
      <c r="E214" s="230">
        <v>6</v>
      </c>
    </row>
    <row r="215" spans="1:5" ht="15.75">
      <c r="A215" s="5"/>
      <c r="B215" s="4" t="s">
        <v>162</v>
      </c>
      <c r="C215" s="4"/>
      <c r="D215" s="4" t="s">
        <v>10</v>
      </c>
      <c r="E215" s="183">
        <f>SUM(E217:E218)</f>
        <v>32562</v>
      </c>
    </row>
    <row r="216" spans="1:5" ht="15.75">
      <c r="A216" s="5"/>
      <c r="B216" s="5"/>
      <c r="C216" s="5"/>
      <c r="D216" s="26"/>
      <c r="E216" s="181"/>
    </row>
    <row r="217" spans="1:5" ht="15.75">
      <c r="A217" s="5"/>
      <c r="B217" s="5"/>
      <c r="C217" s="5" t="s">
        <v>106</v>
      </c>
      <c r="D217" s="5" t="s">
        <v>113</v>
      </c>
      <c r="E217" s="181">
        <v>10000</v>
      </c>
    </row>
    <row r="218" spans="1:5" ht="31.5">
      <c r="A218" s="5"/>
      <c r="B218" s="5"/>
      <c r="C218" s="5" t="s">
        <v>122</v>
      </c>
      <c r="D218" s="5" t="s">
        <v>133</v>
      </c>
      <c r="E218" s="181">
        <v>22562</v>
      </c>
    </row>
    <row r="219" spans="1:5" ht="15.75">
      <c r="A219" s="5"/>
      <c r="B219" s="5"/>
      <c r="C219" s="5"/>
      <c r="D219" s="5"/>
      <c r="E219" s="181"/>
    </row>
    <row r="220" spans="1:5" ht="15.75">
      <c r="A220" s="19" t="s">
        <v>306</v>
      </c>
      <c r="B220" s="19"/>
      <c r="C220" s="19"/>
      <c r="D220" s="19" t="s">
        <v>74</v>
      </c>
      <c r="E220" s="184">
        <f>SUM(E222,E236)</f>
        <v>132017</v>
      </c>
    </row>
    <row r="221" spans="1:5" ht="12.75">
      <c r="A221" s="40"/>
      <c r="B221" s="40"/>
      <c r="C221" s="40"/>
      <c r="D221" s="40"/>
      <c r="E221" s="40"/>
    </row>
    <row r="222" spans="1:5" ht="15.75">
      <c r="A222" s="4"/>
      <c r="B222" s="4" t="s">
        <v>73</v>
      </c>
      <c r="C222" s="4"/>
      <c r="D222" s="4" t="s">
        <v>75</v>
      </c>
      <c r="E222" s="93">
        <f>SUM(E224:E234)</f>
        <v>91666</v>
      </c>
    </row>
    <row r="223" spans="1:5" ht="15.75">
      <c r="A223" s="19"/>
      <c r="B223" s="19"/>
      <c r="C223" s="19"/>
      <c r="D223" s="26"/>
      <c r="E223" s="181"/>
    </row>
    <row r="224" spans="1:5" ht="15.75">
      <c r="A224" s="5"/>
      <c r="B224" s="5"/>
      <c r="C224" s="5" t="s">
        <v>116</v>
      </c>
      <c r="D224" s="5" t="s">
        <v>127</v>
      </c>
      <c r="E224" s="181">
        <v>22504</v>
      </c>
    </row>
    <row r="225" spans="1:5" ht="15.75">
      <c r="A225" s="5"/>
      <c r="B225" s="5"/>
      <c r="C225" s="5" t="s">
        <v>117</v>
      </c>
      <c r="D225" s="5" t="s">
        <v>128</v>
      </c>
      <c r="E225" s="181">
        <v>1686</v>
      </c>
    </row>
    <row r="226" spans="1:5" ht="15.75">
      <c r="A226" s="5"/>
      <c r="B226" s="5"/>
      <c r="C226" s="5" t="s">
        <v>118</v>
      </c>
      <c r="D226" s="5" t="s">
        <v>129</v>
      </c>
      <c r="E226" s="181">
        <v>3828</v>
      </c>
    </row>
    <row r="227" spans="1:5" ht="15.75">
      <c r="A227" s="5"/>
      <c r="B227" s="5"/>
      <c r="C227" s="5" t="s">
        <v>119</v>
      </c>
      <c r="D227" s="5" t="s">
        <v>130</v>
      </c>
      <c r="E227" s="181">
        <v>545</v>
      </c>
    </row>
    <row r="228" spans="1:5" ht="15.75">
      <c r="A228" s="5"/>
      <c r="B228" s="5"/>
      <c r="C228" s="5" t="s">
        <v>105</v>
      </c>
      <c r="D228" s="5" t="s">
        <v>112</v>
      </c>
      <c r="E228" s="181">
        <v>17000</v>
      </c>
    </row>
    <row r="229" spans="1:5" s="14" customFormat="1" ht="15.75">
      <c r="A229" s="5"/>
      <c r="B229" s="5"/>
      <c r="C229" s="5" t="s">
        <v>120</v>
      </c>
      <c r="D229" s="5" t="s">
        <v>131</v>
      </c>
      <c r="E229" s="181">
        <v>16000</v>
      </c>
    </row>
    <row r="230" spans="1:5" ht="15.75">
      <c r="A230" s="5"/>
      <c r="B230" s="5"/>
      <c r="C230" s="5" t="s">
        <v>124</v>
      </c>
      <c r="D230" s="5" t="s">
        <v>137</v>
      </c>
      <c r="E230" s="181">
        <v>200</v>
      </c>
    </row>
    <row r="231" spans="1:5" ht="15.75">
      <c r="A231" s="5"/>
      <c r="B231" s="5"/>
      <c r="C231" s="5" t="s">
        <v>106</v>
      </c>
      <c r="D231" s="5" t="s">
        <v>113</v>
      </c>
      <c r="E231" s="181">
        <v>9000</v>
      </c>
    </row>
    <row r="232" spans="1:5" ht="15.75">
      <c r="A232" s="5"/>
      <c r="B232" s="5"/>
      <c r="C232" s="5" t="s">
        <v>138</v>
      </c>
      <c r="D232" s="27" t="s">
        <v>140</v>
      </c>
      <c r="E232" s="181">
        <v>500</v>
      </c>
    </row>
    <row r="233" spans="1:5" ht="31.5">
      <c r="A233" s="5"/>
      <c r="B233" s="5"/>
      <c r="C233" s="5" t="s">
        <v>122</v>
      </c>
      <c r="D233" s="5" t="s">
        <v>133</v>
      </c>
      <c r="E233" s="181">
        <v>1403</v>
      </c>
    </row>
    <row r="234" spans="1:5" ht="15.75">
      <c r="A234" s="5"/>
      <c r="B234" s="5"/>
      <c r="C234" s="5" t="s">
        <v>103</v>
      </c>
      <c r="D234" s="27" t="s">
        <v>108</v>
      </c>
      <c r="E234" s="181">
        <v>19000</v>
      </c>
    </row>
    <row r="235" spans="1:5" s="14" customFormat="1" ht="15.75">
      <c r="A235" s="4"/>
      <c r="B235" s="4"/>
      <c r="C235" s="4"/>
      <c r="D235" s="4"/>
      <c r="E235" s="183"/>
    </row>
    <row r="236" spans="1:5" ht="15.75">
      <c r="A236" s="4"/>
      <c r="B236" s="4" t="s">
        <v>314</v>
      </c>
      <c r="C236" s="4"/>
      <c r="D236" s="4" t="s">
        <v>188</v>
      </c>
      <c r="E236" s="183">
        <f>SUM(E238:E240)</f>
        <v>40351</v>
      </c>
    </row>
    <row r="237" spans="1:5" ht="15.75">
      <c r="A237" s="5"/>
      <c r="B237" s="40"/>
      <c r="C237" s="40"/>
      <c r="D237" s="26"/>
      <c r="E237" s="181"/>
    </row>
    <row r="238" spans="1:5" ht="15.75">
      <c r="A238" s="5"/>
      <c r="B238" s="40"/>
      <c r="C238" s="231" t="s">
        <v>358</v>
      </c>
      <c r="D238" s="229" t="s">
        <v>359</v>
      </c>
      <c r="E238" s="181">
        <v>14000</v>
      </c>
    </row>
    <row r="239" spans="1:5" ht="15.75">
      <c r="A239" s="4"/>
      <c r="B239" s="5"/>
      <c r="C239" s="5" t="s">
        <v>105</v>
      </c>
      <c r="D239" s="5" t="s">
        <v>109</v>
      </c>
      <c r="E239" s="181">
        <v>2500</v>
      </c>
    </row>
    <row r="240" spans="1:5" s="14" customFormat="1" ht="15.75">
      <c r="A240" s="4"/>
      <c r="B240" s="5"/>
      <c r="C240" s="5" t="s">
        <v>106</v>
      </c>
      <c r="D240" s="27" t="s">
        <v>113</v>
      </c>
      <c r="E240" s="181">
        <v>23851</v>
      </c>
    </row>
    <row r="241" spans="1:5" ht="15.75">
      <c r="A241" s="5"/>
      <c r="B241" s="5"/>
      <c r="C241" s="5"/>
      <c r="D241" s="26"/>
      <c r="E241" s="181"/>
    </row>
    <row r="242" spans="1:5" ht="15.75">
      <c r="A242" s="19" t="s">
        <v>266</v>
      </c>
      <c r="B242" s="19"/>
      <c r="C242" s="19"/>
      <c r="D242" s="19" t="s">
        <v>267</v>
      </c>
      <c r="E242" s="114">
        <f>SUM(E244,E257,E261,E266,E270,E284,E293)</f>
        <v>1523589</v>
      </c>
    </row>
    <row r="243" spans="1:5" ht="15.75">
      <c r="A243" s="40"/>
      <c r="B243" s="40"/>
      <c r="C243" s="40"/>
      <c r="D243" s="5"/>
      <c r="E243" s="181"/>
    </row>
    <row r="244" spans="1:5" ht="47.25">
      <c r="A244" s="40"/>
      <c r="B244" s="4" t="s">
        <v>347</v>
      </c>
      <c r="C244" s="5"/>
      <c r="D244" s="4" t="s">
        <v>348</v>
      </c>
      <c r="E244" s="183">
        <f>SUM(E246:E248,E249:E252)</f>
        <v>1082000</v>
      </c>
    </row>
    <row r="245" spans="1:5" ht="15.75" customHeight="1">
      <c r="A245" s="40"/>
      <c r="B245" s="40"/>
      <c r="C245" s="40"/>
      <c r="D245" s="40"/>
      <c r="E245" s="40"/>
    </row>
    <row r="246" spans="1:5" ht="15.75">
      <c r="A246" s="191"/>
      <c r="B246" s="191"/>
      <c r="C246" s="5" t="s">
        <v>148</v>
      </c>
      <c r="D246" s="27" t="s">
        <v>185</v>
      </c>
      <c r="E246" s="204">
        <v>1050500</v>
      </c>
    </row>
    <row r="247" spans="1:5" ht="15.75">
      <c r="A247" s="191"/>
      <c r="B247" s="191"/>
      <c r="C247" s="5" t="s">
        <v>116</v>
      </c>
      <c r="D247" s="27" t="s">
        <v>369</v>
      </c>
      <c r="E247" s="204">
        <v>15000</v>
      </c>
    </row>
    <row r="248" spans="1:5" ht="15.75">
      <c r="A248" s="191"/>
      <c r="B248" s="191"/>
      <c r="C248" s="5" t="s">
        <v>118</v>
      </c>
      <c r="D248" s="5" t="s">
        <v>129</v>
      </c>
      <c r="E248" s="204">
        <v>2867</v>
      </c>
    </row>
    <row r="249" spans="1:5" ht="15.75">
      <c r="A249" s="191"/>
      <c r="B249" s="191"/>
      <c r="C249" s="5" t="s">
        <v>119</v>
      </c>
      <c r="D249" s="5" t="s">
        <v>130</v>
      </c>
      <c r="E249" s="204">
        <v>367</v>
      </c>
    </row>
    <row r="250" spans="1:5" ht="15.75">
      <c r="A250" s="191"/>
      <c r="B250" s="191"/>
      <c r="C250" s="231" t="s">
        <v>358</v>
      </c>
      <c r="D250" s="229" t="s">
        <v>359</v>
      </c>
      <c r="E250" s="204">
        <v>4761</v>
      </c>
    </row>
    <row r="251" spans="1:5" ht="15.75">
      <c r="A251" s="191"/>
      <c r="B251" s="191"/>
      <c r="C251" s="5" t="s">
        <v>105</v>
      </c>
      <c r="D251" s="5" t="s">
        <v>112</v>
      </c>
      <c r="E251" s="204">
        <v>3000</v>
      </c>
    </row>
    <row r="252" spans="1:5" ht="15.75">
      <c r="A252" s="309"/>
      <c r="B252" s="309"/>
      <c r="C252" s="34" t="s">
        <v>106</v>
      </c>
      <c r="D252" s="34" t="s">
        <v>113</v>
      </c>
      <c r="E252" s="310">
        <v>5505</v>
      </c>
    </row>
    <row r="253" spans="1:5" ht="35.25" customHeight="1">
      <c r="A253" s="192"/>
      <c r="B253" s="192"/>
      <c r="C253" s="49"/>
      <c r="D253" s="49"/>
      <c r="E253" s="273"/>
    </row>
    <row r="254" spans="1:5" ht="36" customHeight="1">
      <c r="A254" s="290"/>
      <c r="B254" s="290"/>
      <c r="C254" s="269"/>
      <c r="D254" s="269"/>
      <c r="E254" s="291"/>
    </row>
    <row r="255" spans="1:5" ht="12.75">
      <c r="A255" s="331"/>
      <c r="B255" s="331"/>
      <c r="C255" s="331"/>
      <c r="D255" s="331"/>
      <c r="E255" s="331"/>
    </row>
    <row r="256" spans="1:5" ht="12.75">
      <c r="A256" s="148">
        <v>1</v>
      </c>
      <c r="B256" s="148">
        <v>2</v>
      </c>
      <c r="C256" s="148">
        <v>3</v>
      </c>
      <c r="D256" s="123">
        <v>4</v>
      </c>
      <c r="E256" s="169">
        <v>6</v>
      </c>
    </row>
    <row r="257" spans="1:5" ht="47.25">
      <c r="A257" s="4"/>
      <c r="B257" s="4" t="s">
        <v>268</v>
      </c>
      <c r="C257" s="4"/>
      <c r="D257" s="4" t="s">
        <v>374</v>
      </c>
      <c r="E257" s="183">
        <f>E259</f>
        <v>7000</v>
      </c>
    </row>
    <row r="258" spans="1:5" ht="15.75">
      <c r="A258" s="5"/>
      <c r="B258" s="5"/>
      <c r="C258" s="5"/>
      <c r="D258" s="4"/>
      <c r="E258" s="181"/>
    </row>
    <row r="259" spans="1:5" ht="15.75">
      <c r="A259" s="5"/>
      <c r="B259" s="5"/>
      <c r="C259" s="5" t="s">
        <v>163</v>
      </c>
      <c r="D259" s="5" t="s">
        <v>165</v>
      </c>
      <c r="E259" s="181">
        <v>7000</v>
      </c>
    </row>
    <row r="260" spans="1:5" ht="15.75">
      <c r="A260" s="5"/>
      <c r="B260" s="5"/>
      <c r="C260" s="5"/>
      <c r="D260" s="4"/>
      <c r="E260" s="181"/>
    </row>
    <row r="261" spans="1:5" ht="31.5">
      <c r="A261" s="4"/>
      <c r="B261" s="4" t="s">
        <v>269</v>
      </c>
      <c r="C261" s="4"/>
      <c r="D261" s="4" t="s">
        <v>166</v>
      </c>
      <c r="E261" s="93">
        <f>SUM(E263:E264)</f>
        <v>213000</v>
      </c>
    </row>
    <row r="262" spans="1:5" ht="15.75">
      <c r="A262" s="4"/>
      <c r="B262" s="4"/>
      <c r="C262" s="4"/>
      <c r="D262" s="4"/>
      <c r="E262" s="183"/>
    </row>
    <row r="263" spans="1:5" ht="15.75">
      <c r="A263" s="5"/>
      <c r="B263" s="5"/>
      <c r="C263" s="5" t="s">
        <v>148</v>
      </c>
      <c r="D263" s="5" t="s">
        <v>153</v>
      </c>
      <c r="E263" s="181">
        <v>183000</v>
      </c>
    </row>
    <row r="264" spans="1:5" ht="47.25">
      <c r="A264" s="5"/>
      <c r="B264" s="5"/>
      <c r="C264" s="5" t="s">
        <v>387</v>
      </c>
      <c r="D264" s="5" t="s">
        <v>390</v>
      </c>
      <c r="E264" s="181">
        <v>30000</v>
      </c>
    </row>
    <row r="265" spans="1:5" ht="15.75">
      <c r="A265" s="40"/>
      <c r="B265" s="40"/>
      <c r="C265" s="40"/>
      <c r="D265" s="40"/>
      <c r="E265" s="181"/>
    </row>
    <row r="266" spans="1:5" s="54" customFormat="1" ht="15.75">
      <c r="A266" s="19"/>
      <c r="B266" s="4" t="s">
        <v>270</v>
      </c>
      <c r="C266" s="4"/>
      <c r="D266" s="4" t="s">
        <v>79</v>
      </c>
      <c r="E266" s="183">
        <f>E268</f>
        <v>1500</v>
      </c>
    </row>
    <row r="267" spans="1:5" s="54" customFormat="1" ht="15.75">
      <c r="A267" s="19"/>
      <c r="B267" s="5"/>
      <c r="C267" s="5"/>
      <c r="D267" s="4"/>
      <c r="E267" s="185"/>
    </row>
    <row r="268" spans="1:5" s="54" customFormat="1" ht="15.75">
      <c r="A268" s="19"/>
      <c r="B268" s="5"/>
      <c r="C268" s="5" t="s">
        <v>148</v>
      </c>
      <c r="D268" s="5" t="s">
        <v>153</v>
      </c>
      <c r="E268" s="181">
        <v>1500</v>
      </c>
    </row>
    <row r="269" spans="1:5" s="54" customFormat="1" ht="15.75">
      <c r="A269" s="19"/>
      <c r="B269" s="5"/>
      <c r="C269" s="5"/>
      <c r="D269" s="5"/>
      <c r="E269" s="185"/>
    </row>
    <row r="270" spans="1:5" ht="15.75">
      <c r="A270" s="5"/>
      <c r="B270" s="4" t="s">
        <v>271</v>
      </c>
      <c r="C270" s="4"/>
      <c r="D270" s="4" t="s">
        <v>84</v>
      </c>
      <c r="E270" s="183">
        <f>SUM(E272:E282)</f>
        <v>176296</v>
      </c>
    </row>
    <row r="271" spans="1:5" ht="15.75">
      <c r="A271" s="5"/>
      <c r="B271" s="40"/>
      <c r="C271" s="40"/>
      <c r="D271" s="4"/>
      <c r="E271" s="181"/>
    </row>
    <row r="272" spans="1:5" ht="15.75">
      <c r="A272" s="5"/>
      <c r="B272" s="5"/>
      <c r="C272" s="5" t="s">
        <v>116</v>
      </c>
      <c r="D272" s="27" t="s">
        <v>127</v>
      </c>
      <c r="E272" s="181">
        <v>109000</v>
      </c>
    </row>
    <row r="273" spans="1:5" ht="15.75">
      <c r="A273" s="5"/>
      <c r="B273" s="5"/>
      <c r="C273" s="5" t="s">
        <v>117</v>
      </c>
      <c r="D273" s="5" t="s">
        <v>167</v>
      </c>
      <c r="E273" s="181">
        <v>8000</v>
      </c>
    </row>
    <row r="274" spans="1:5" ht="15.75">
      <c r="A274" s="5"/>
      <c r="B274" s="5"/>
      <c r="C274" s="5" t="s">
        <v>118</v>
      </c>
      <c r="D274" s="5" t="s">
        <v>129</v>
      </c>
      <c r="E274" s="181">
        <v>21864</v>
      </c>
    </row>
    <row r="275" spans="1:5" ht="15.75">
      <c r="A275" s="5"/>
      <c r="B275" s="5"/>
      <c r="C275" s="5" t="s">
        <v>119</v>
      </c>
      <c r="D275" s="5" t="s">
        <v>130</v>
      </c>
      <c r="E275" s="181">
        <v>2870</v>
      </c>
    </row>
    <row r="276" spans="1:5" ht="15.75">
      <c r="A276" s="5"/>
      <c r="B276" s="5"/>
      <c r="C276" s="5" t="s">
        <v>105</v>
      </c>
      <c r="D276" s="5" t="s">
        <v>112</v>
      </c>
      <c r="E276" s="181">
        <v>5600</v>
      </c>
    </row>
    <row r="277" spans="1:5" ht="15.75">
      <c r="A277" s="5"/>
      <c r="B277" s="5"/>
      <c r="C277" s="5" t="s">
        <v>120</v>
      </c>
      <c r="D277" s="5" t="s">
        <v>131</v>
      </c>
      <c r="E277" s="181">
        <v>700</v>
      </c>
    </row>
    <row r="278" spans="1:5" ht="15.75">
      <c r="A278" s="5"/>
      <c r="B278" s="5"/>
      <c r="C278" s="5" t="s">
        <v>124</v>
      </c>
      <c r="D278" s="5" t="s">
        <v>137</v>
      </c>
      <c r="E278" s="181">
        <v>500</v>
      </c>
    </row>
    <row r="279" spans="1:5" ht="15.75">
      <c r="A279" s="40"/>
      <c r="B279" s="5"/>
      <c r="C279" s="5" t="s">
        <v>106</v>
      </c>
      <c r="D279" s="5" t="s">
        <v>113</v>
      </c>
      <c r="E279" s="181">
        <v>12505</v>
      </c>
    </row>
    <row r="280" spans="1:5" s="14" customFormat="1" ht="15.75">
      <c r="A280" s="4"/>
      <c r="B280" s="5"/>
      <c r="C280" s="5" t="s">
        <v>121</v>
      </c>
      <c r="D280" s="5" t="s">
        <v>132</v>
      </c>
      <c r="E280" s="181">
        <v>7200</v>
      </c>
    </row>
    <row r="281" spans="1:5" ht="31.5">
      <c r="A281" s="40"/>
      <c r="B281" s="5"/>
      <c r="C281" s="5" t="s">
        <v>122</v>
      </c>
      <c r="D281" s="5" t="s">
        <v>133</v>
      </c>
      <c r="E281" s="181">
        <v>3057</v>
      </c>
    </row>
    <row r="282" spans="1:5" ht="15.75">
      <c r="A282" s="40"/>
      <c r="B282" s="5"/>
      <c r="C282" s="5" t="s">
        <v>436</v>
      </c>
      <c r="D282" s="27" t="s">
        <v>415</v>
      </c>
      <c r="E282" s="181">
        <v>5000</v>
      </c>
    </row>
    <row r="283" spans="1:5" ht="15.75">
      <c r="A283" s="5"/>
      <c r="B283" s="5"/>
      <c r="C283" s="5"/>
      <c r="D283" s="5"/>
      <c r="E283" s="181"/>
    </row>
    <row r="284" spans="1:5" ht="31.5">
      <c r="A284" s="5"/>
      <c r="B284" s="4" t="s">
        <v>272</v>
      </c>
      <c r="C284" s="4"/>
      <c r="D284" s="4" t="s">
        <v>85</v>
      </c>
      <c r="E284" s="93">
        <f>SUM(E286:E287,E288:E291)</f>
        <v>12793</v>
      </c>
    </row>
    <row r="285" spans="1:5" ht="15.75">
      <c r="A285" s="40"/>
      <c r="B285" s="40"/>
      <c r="C285" s="40"/>
      <c r="D285" s="5"/>
      <c r="E285" s="181"/>
    </row>
    <row r="286" spans="1:5" s="54" customFormat="1" ht="15.75">
      <c r="A286" s="19"/>
      <c r="B286" s="5"/>
      <c r="C286" s="5" t="s">
        <v>116</v>
      </c>
      <c r="D286" s="5" t="s">
        <v>127</v>
      </c>
      <c r="E286" s="181">
        <v>9410</v>
      </c>
    </row>
    <row r="287" spans="1:5" ht="15.75">
      <c r="A287" s="40"/>
      <c r="B287" s="5"/>
      <c r="C287" s="5" t="s">
        <v>117</v>
      </c>
      <c r="D287" s="5" t="s">
        <v>128</v>
      </c>
      <c r="E287" s="181">
        <v>700</v>
      </c>
    </row>
    <row r="288" spans="1:5" ht="15.75">
      <c r="A288" s="40"/>
      <c r="B288" s="5"/>
      <c r="C288" s="5" t="s">
        <v>118</v>
      </c>
      <c r="D288" s="5" t="s">
        <v>129</v>
      </c>
      <c r="E288" s="181">
        <v>1896</v>
      </c>
    </row>
    <row r="289" spans="1:5" ht="15.75">
      <c r="A289" s="40"/>
      <c r="B289" s="5"/>
      <c r="C289" s="5" t="s">
        <v>119</v>
      </c>
      <c r="D289" s="5" t="s">
        <v>130</v>
      </c>
      <c r="E289" s="181">
        <v>250</v>
      </c>
    </row>
    <row r="290" spans="1:5" ht="15.75">
      <c r="A290" s="40"/>
      <c r="B290" s="5"/>
      <c r="C290" s="5" t="s">
        <v>105</v>
      </c>
      <c r="D290" s="5" t="s">
        <v>112</v>
      </c>
      <c r="E290" s="181">
        <v>155</v>
      </c>
    </row>
    <row r="291" spans="1:5" ht="31.5">
      <c r="A291" s="40"/>
      <c r="B291" s="5"/>
      <c r="C291" s="5" t="s">
        <v>122</v>
      </c>
      <c r="D291" s="5" t="s">
        <v>133</v>
      </c>
      <c r="E291" s="181">
        <v>382</v>
      </c>
    </row>
    <row r="292" spans="1:5" ht="15.75">
      <c r="A292" s="40"/>
      <c r="B292" s="5"/>
      <c r="C292" s="5"/>
      <c r="D292" s="5"/>
      <c r="E292" s="181"/>
    </row>
    <row r="293" spans="1:5" ht="15.75">
      <c r="A293" s="40"/>
      <c r="B293" s="4" t="s">
        <v>273</v>
      </c>
      <c r="C293" s="4"/>
      <c r="D293" s="4" t="s">
        <v>10</v>
      </c>
      <c r="E293" s="183">
        <f>E295</f>
        <v>31000</v>
      </c>
    </row>
    <row r="294" spans="1:5" ht="15.75">
      <c r="A294" s="40"/>
      <c r="B294" s="40"/>
      <c r="C294" s="40"/>
      <c r="D294" s="21"/>
      <c r="E294" s="181"/>
    </row>
    <row r="295" spans="1:5" ht="15.75">
      <c r="A295" s="276"/>
      <c r="B295" s="34"/>
      <c r="C295" s="34" t="s">
        <v>148</v>
      </c>
      <c r="D295" s="34" t="s">
        <v>153</v>
      </c>
      <c r="E295" s="200">
        <v>31000</v>
      </c>
    </row>
    <row r="296" spans="1:5" ht="12.75">
      <c r="A296" s="330"/>
      <c r="B296" s="330"/>
      <c r="C296" s="330"/>
      <c r="D296" s="330"/>
      <c r="E296" s="330"/>
    </row>
    <row r="297" spans="1:5" ht="12.75">
      <c r="A297" s="296"/>
      <c r="B297" s="296"/>
      <c r="C297" s="296"/>
      <c r="D297" s="296"/>
      <c r="E297" s="296"/>
    </row>
    <row r="298" spans="1:5" ht="12.75">
      <c r="A298" s="123">
        <v>1</v>
      </c>
      <c r="B298" s="123">
        <v>2</v>
      </c>
      <c r="C298" s="123">
        <v>3</v>
      </c>
      <c r="D298" s="123">
        <v>4</v>
      </c>
      <c r="E298" s="169">
        <v>6</v>
      </c>
    </row>
    <row r="299" spans="1:5" ht="15.75">
      <c r="A299" s="2" t="s">
        <v>80</v>
      </c>
      <c r="B299" s="2"/>
      <c r="C299" s="2"/>
      <c r="D299" s="2" t="s">
        <v>87</v>
      </c>
      <c r="E299" s="184">
        <f>SUM(E301,E317)</f>
        <v>368234</v>
      </c>
    </row>
    <row r="300" spans="1:5" ht="15.75">
      <c r="A300" s="40"/>
      <c r="B300" s="40"/>
      <c r="C300" s="40"/>
      <c r="D300" s="21"/>
      <c r="E300" s="181"/>
    </row>
    <row r="301" spans="1:5" ht="15.75">
      <c r="A301" s="4"/>
      <c r="B301" s="4" t="s">
        <v>81</v>
      </c>
      <c r="C301" s="4"/>
      <c r="D301" s="4" t="s">
        <v>88</v>
      </c>
      <c r="E301" s="93">
        <f>SUM(E303:E304,E305:E315)</f>
        <v>365900</v>
      </c>
    </row>
    <row r="302" spans="1:5" s="14" customFormat="1" ht="15.75">
      <c r="A302" s="5"/>
      <c r="B302" s="5"/>
      <c r="C302" s="5"/>
      <c r="D302" s="4"/>
      <c r="E302" s="183"/>
    </row>
    <row r="303" spans="1:5" s="14" customFormat="1" ht="31.5">
      <c r="A303" s="5"/>
      <c r="B303" s="5"/>
      <c r="C303" s="5" t="s">
        <v>147</v>
      </c>
      <c r="D303" s="27" t="s">
        <v>182</v>
      </c>
      <c r="E303" s="181">
        <v>2213</v>
      </c>
    </row>
    <row r="304" spans="1:5" ht="15.75">
      <c r="A304" s="5"/>
      <c r="B304" s="5"/>
      <c r="C304" s="5" t="s">
        <v>116</v>
      </c>
      <c r="D304" s="5" t="s">
        <v>168</v>
      </c>
      <c r="E304" s="181">
        <v>145585</v>
      </c>
    </row>
    <row r="305" spans="1:5" ht="15.75">
      <c r="A305" s="5"/>
      <c r="B305" s="5"/>
      <c r="C305" s="5" t="s">
        <v>117</v>
      </c>
      <c r="D305" s="5" t="s">
        <v>158</v>
      </c>
      <c r="E305" s="181">
        <v>7848</v>
      </c>
    </row>
    <row r="306" spans="1:5" s="14" customFormat="1" ht="15.75">
      <c r="A306" s="4"/>
      <c r="B306" s="4"/>
      <c r="C306" s="5" t="s">
        <v>118</v>
      </c>
      <c r="D306" s="5" t="s">
        <v>159</v>
      </c>
      <c r="E306" s="181">
        <v>27319</v>
      </c>
    </row>
    <row r="307" spans="1:5" s="14" customFormat="1" ht="15.75">
      <c r="A307" s="4"/>
      <c r="B307" s="4"/>
      <c r="C307" s="5" t="s">
        <v>119</v>
      </c>
      <c r="D307" s="5" t="s">
        <v>130</v>
      </c>
      <c r="E307" s="181">
        <v>3720</v>
      </c>
    </row>
    <row r="308" spans="1:5" s="14" customFormat="1" ht="31.5">
      <c r="A308" s="4"/>
      <c r="B308" s="4"/>
      <c r="C308" s="5" t="s">
        <v>313</v>
      </c>
      <c r="D308" s="27" t="s">
        <v>315</v>
      </c>
      <c r="E308" s="181">
        <v>2832</v>
      </c>
    </row>
    <row r="309" spans="1:5" s="14" customFormat="1" ht="15.75">
      <c r="A309" s="4"/>
      <c r="B309" s="4"/>
      <c r="C309" s="5" t="s">
        <v>105</v>
      </c>
      <c r="D309" s="5" t="s">
        <v>112</v>
      </c>
      <c r="E309" s="181">
        <v>18000</v>
      </c>
    </row>
    <row r="310" spans="1:5" ht="15.75">
      <c r="A310" s="40"/>
      <c r="B310" s="5"/>
      <c r="C310" s="5" t="s">
        <v>169</v>
      </c>
      <c r="D310" s="5" t="s">
        <v>173</v>
      </c>
      <c r="E310" s="181">
        <v>138420</v>
      </c>
    </row>
    <row r="311" spans="1:5" ht="15.75">
      <c r="A311" s="5"/>
      <c r="B311" s="5"/>
      <c r="C311" s="5" t="s">
        <v>120</v>
      </c>
      <c r="D311" s="5" t="s">
        <v>131</v>
      </c>
      <c r="E311" s="181">
        <v>5000</v>
      </c>
    </row>
    <row r="312" spans="1:5" ht="15.75">
      <c r="A312" s="5"/>
      <c r="B312" s="5"/>
      <c r="C312" s="5" t="s">
        <v>124</v>
      </c>
      <c r="D312" s="5" t="s">
        <v>137</v>
      </c>
      <c r="E312" s="181">
        <v>350</v>
      </c>
    </row>
    <row r="313" spans="1:5" ht="15.75">
      <c r="A313" s="5"/>
      <c r="B313" s="5"/>
      <c r="C313" s="5" t="s">
        <v>106</v>
      </c>
      <c r="D313" s="5" t="s">
        <v>113</v>
      </c>
      <c r="E313" s="181">
        <v>5800</v>
      </c>
    </row>
    <row r="314" spans="1:5" ht="15.75">
      <c r="A314" s="5"/>
      <c r="B314" s="5"/>
      <c r="C314" s="5" t="s">
        <v>121</v>
      </c>
      <c r="D314" s="5" t="s">
        <v>132</v>
      </c>
      <c r="E314" s="181">
        <v>100</v>
      </c>
    </row>
    <row r="315" spans="1:5" ht="31.5">
      <c r="A315" s="5"/>
      <c r="B315" s="5"/>
      <c r="C315" s="5" t="s">
        <v>122</v>
      </c>
      <c r="D315" s="5" t="s">
        <v>133</v>
      </c>
      <c r="E315" s="181">
        <v>8713</v>
      </c>
    </row>
    <row r="316" spans="1:5" ht="15.75">
      <c r="A316" s="5"/>
      <c r="B316" s="5"/>
      <c r="C316" s="5"/>
      <c r="D316" s="5"/>
      <c r="E316" s="181"/>
    </row>
    <row r="317" spans="1:5" ht="15.75">
      <c r="A317" s="5"/>
      <c r="B317" s="25" t="s">
        <v>291</v>
      </c>
      <c r="C317" s="25"/>
      <c r="D317" s="4" t="s">
        <v>10</v>
      </c>
      <c r="E317" s="183">
        <f>E319</f>
        <v>2334</v>
      </c>
    </row>
    <row r="318" spans="1:5" ht="15.75">
      <c r="A318" s="5"/>
      <c r="B318" s="40"/>
      <c r="C318" s="40"/>
      <c r="D318" s="21"/>
      <c r="E318" s="181"/>
    </row>
    <row r="319" spans="1:5" ht="31.5">
      <c r="A319" s="5"/>
      <c r="B319" s="45"/>
      <c r="C319" s="45" t="s">
        <v>122</v>
      </c>
      <c r="D319" s="21" t="s">
        <v>174</v>
      </c>
      <c r="E319" s="181">
        <v>2334</v>
      </c>
    </row>
    <row r="320" spans="1:5" ht="15.75">
      <c r="A320" s="5"/>
      <c r="B320" s="5"/>
      <c r="C320" s="5"/>
      <c r="D320" s="5"/>
      <c r="E320" s="181"/>
    </row>
    <row r="321" spans="1:5" ht="31.5">
      <c r="A321" s="19" t="s">
        <v>82</v>
      </c>
      <c r="B321" s="19"/>
      <c r="C321" s="19"/>
      <c r="D321" s="2" t="s">
        <v>89</v>
      </c>
      <c r="E321" s="184">
        <f>SUM(E323,E329,E344)</f>
        <v>5811142</v>
      </c>
    </row>
    <row r="322" spans="1:5" ht="15.75">
      <c r="A322" s="19"/>
      <c r="B322" s="19"/>
      <c r="C322" s="19"/>
      <c r="D322" s="2"/>
      <c r="E322" s="184"/>
    </row>
    <row r="323" spans="1:5" ht="15.75">
      <c r="A323" s="19"/>
      <c r="B323" s="4" t="s">
        <v>400</v>
      </c>
      <c r="C323" s="2"/>
      <c r="D323" s="4" t="s">
        <v>401</v>
      </c>
      <c r="E323" s="93">
        <f>SUM(E325:E327)</f>
        <v>5096627</v>
      </c>
    </row>
    <row r="324" spans="1:5" ht="15.75">
      <c r="A324" s="19"/>
      <c r="B324" s="4"/>
      <c r="C324" s="2"/>
      <c r="D324" s="4"/>
      <c r="E324" s="93"/>
    </row>
    <row r="325" spans="1:5" ht="15.75">
      <c r="A325" s="19"/>
      <c r="B325" s="4"/>
      <c r="C325" s="5" t="s">
        <v>103</v>
      </c>
      <c r="D325" s="5" t="s">
        <v>108</v>
      </c>
      <c r="E325" s="181">
        <v>2151147</v>
      </c>
    </row>
    <row r="326" spans="1:5" ht="15.75">
      <c r="A326" s="19"/>
      <c r="B326" s="4"/>
      <c r="C326" s="5" t="s">
        <v>406</v>
      </c>
      <c r="D326" s="5" t="s">
        <v>108</v>
      </c>
      <c r="E326" s="181">
        <v>1944004</v>
      </c>
    </row>
    <row r="327" spans="1:5" ht="15.75">
      <c r="A327" s="19"/>
      <c r="B327" s="4"/>
      <c r="C327" s="5" t="s">
        <v>407</v>
      </c>
      <c r="D327" s="5" t="s">
        <v>108</v>
      </c>
      <c r="E327" s="181">
        <v>1001476</v>
      </c>
    </row>
    <row r="328" spans="1:5" ht="15.75">
      <c r="A328" s="19"/>
      <c r="B328" s="4"/>
      <c r="C328" s="2"/>
      <c r="D328" s="4"/>
      <c r="E328" s="93"/>
    </row>
    <row r="329" spans="1:5" ht="15.75">
      <c r="A329" s="19"/>
      <c r="B329" s="4" t="s">
        <v>83</v>
      </c>
      <c r="C329" s="4"/>
      <c r="D329" s="4" t="s">
        <v>90</v>
      </c>
      <c r="E329" s="183">
        <f>SUM(E331:E333)</f>
        <v>160753</v>
      </c>
    </row>
    <row r="330" spans="1:5" ht="15.75">
      <c r="A330" s="19"/>
      <c r="B330" s="5"/>
      <c r="C330" s="5"/>
      <c r="D330" s="5"/>
      <c r="E330" s="181"/>
    </row>
    <row r="331" spans="1:5" ht="15.75">
      <c r="A331" s="19"/>
      <c r="B331" s="5"/>
      <c r="C331" s="5" t="s">
        <v>120</v>
      </c>
      <c r="D331" s="5" t="s">
        <v>131</v>
      </c>
      <c r="E331" s="181">
        <v>67000</v>
      </c>
    </row>
    <row r="332" spans="1:5" ht="15.75">
      <c r="A332" s="19"/>
      <c r="B332" s="5"/>
      <c r="C332" s="5" t="s">
        <v>115</v>
      </c>
      <c r="D332" s="5" t="s">
        <v>125</v>
      </c>
      <c r="E332" s="181">
        <v>80000</v>
      </c>
    </row>
    <row r="333" spans="1:5" ht="15.75">
      <c r="A333" s="19"/>
      <c r="B333" s="5"/>
      <c r="C333" s="5" t="s">
        <v>106</v>
      </c>
      <c r="D333" s="5" t="s">
        <v>113</v>
      </c>
      <c r="E333" s="181">
        <v>13753</v>
      </c>
    </row>
    <row r="334" spans="1:5" ht="15.75">
      <c r="A334" s="311"/>
      <c r="B334" s="115"/>
      <c r="C334" s="41"/>
      <c r="D334" s="115"/>
      <c r="E334" s="274"/>
    </row>
    <row r="335" spans="1:5" ht="15.75">
      <c r="A335" s="272"/>
      <c r="B335" s="270"/>
      <c r="C335" s="208"/>
      <c r="D335" s="270"/>
      <c r="E335" s="167"/>
    </row>
    <row r="336" spans="1:5" ht="15.75">
      <c r="A336" s="272"/>
      <c r="B336" s="270"/>
      <c r="C336" s="208"/>
      <c r="D336" s="270"/>
      <c r="E336" s="167"/>
    </row>
    <row r="337" spans="1:5" ht="15.75">
      <c r="A337" s="272"/>
      <c r="B337" s="270"/>
      <c r="C337" s="208"/>
      <c r="D337" s="270"/>
      <c r="E337" s="167"/>
    </row>
    <row r="338" spans="1:5" ht="15.75">
      <c r="A338" s="272"/>
      <c r="B338" s="270"/>
      <c r="C338" s="208"/>
      <c r="D338" s="270"/>
      <c r="E338" s="167"/>
    </row>
    <row r="339" spans="1:5" ht="15.75">
      <c r="A339" s="272"/>
      <c r="B339" s="270"/>
      <c r="C339" s="208"/>
      <c r="D339" s="270"/>
      <c r="E339" s="167"/>
    </row>
    <row r="340" spans="1:5" ht="24" customHeight="1">
      <c r="A340" s="272"/>
      <c r="B340" s="270"/>
      <c r="C340" s="208"/>
      <c r="D340" s="270"/>
      <c r="E340" s="167"/>
    </row>
    <row r="341" spans="1:5" ht="15.75">
      <c r="A341" s="272"/>
      <c r="B341" s="270"/>
      <c r="C341" s="208"/>
      <c r="D341" s="270"/>
      <c r="E341" s="167"/>
    </row>
    <row r="342" spans="1:5" ht="12.75">
      <c r="A342" s="331"/>
      <c r="B342" s="331"/>
      <c r="C342" s="331"/>
      <c r="D342" s="331"/>
      <c r="E342" s="331"/>
    </row>
    <row r="343" spans="1:5" ht="12.75">
      <c r="A343" s="123">
        <v>1</v>
      </c>
      <c r="B343" s="123">
        <v>2</v>
      </c>
      <c r="C343" s="123">
        <v>3</v>
      </c>
      <c r="D343" s="123">
        <v>4</v>
      </c>
      <c r="E343" s="169">
        <v>6</v>
      </c>
    </row>
    <row r="344" spans="1:5" ht="15.75">
      <c r="A344" s="4"/>
      <c r="B344" s="293" t="s">
        <v>171</v>
      </c>
      <c r="C344" s="293"/>
      <c r="D344" s="293" t="s">
        <v>10</v>
      </c>
      <c r="E344" s="93">
        <f>SUM(E346:E352,E353:E357)</f>
        <v>553762</v>
      </c>
    </row>
    <row r="345" spans="1:5" ht="15.75">
      <c r="A345" s="40"/>
      <c r="B345" s="295"/>
      <c r="C345" s="295"/>
      <c r="D345" s="294"/>
      <c r="E345" s="181"/>
    </row>
    <row r="346" spans="1:5" s="14" customFormat="1" ht="15.75">
      <c r="A346" s="4"/>
      <c r="B346" s="4"/>
      <c r="C346" s="5" t="s">
        <v>116</v>
      </c>
      <c r="D346" s="5" t="s">
        <v>168</v>
      </c>
      <c r="E346" s="181">
        <v>32777</v>
      </c>
    </row>
    <row r="347" spans="1:5" ht="15.75">
      <c r="A347" s="40"/>
      <c r="B347" s="40"/>
      <c r="C347" s="5" t="s">
        <v>117</v>
      </c>
      <c r="D347" s="5" t="s">
        <v>158</v>
      </c>
      <c r="E347" s="181">
        <v>2260</v>
      </c>
    </row>
    <row r="348" spans="1:5" ht="15.75">
      <c r="A348" s="5"/>
      <c r="B348" s="5"/>
      <c r="C348" s="5" t="s">
        <v>118</v>
      </c>
      <c r="D348" s="5" t="s">
        <v>159</v>
      </c>
      <c r="E348" s="181">
        <v>6886</v>
      </c>
    </row>
    <row r="349" spans="1:5" ht="15.75">
      <c r="A349" s="25"/>
      <c r="B349" s="25"/>
      <c r="C349" s="5" t="s">
        <v>119</v>
      </c>
      <c r="D349" s="5" t="s">
        <v>130</v>
      </c>
      <c r="E349" s="181">
        <v>860</v>
      </c>
    </row>
    <row r="350" spans="1:5" ht="15.75">
      <c r="A350" s="25"/>
      <c r="B350" s="25"/>
      <c r="C350" s="5" t="s">
        <v>358</v>
      </c>
      <c r="D350" s="27" t="s">
        <v>359</v>
      </c>
      <c r="E350" s="181">
        <v>12000</v>
      </c>
    </row>
    <row r="351" spans="1:5" s="54" customFormat="1" ht="15.75">
      <c r="A351" s="2"/>
      <c r="B351" s="2"/>
      <c r="C351" s="5" t="s">
        <v>105</v>
      </c>
      <c r="D351" s="5" t="s">
        <v>112</v>
      </c>
      <c r="E351" s="181">
        <v>47000</v>
      </c>
    </row>
    <row r="352" spans="1:5" ht="15.75">
      <c r="A352" s="40"/>
      <c r="B352" s="40"/>
      <c r="C352" s="5" t="s">
        <v>120</v>
      </c>
      <c r="D352" s="5" t="s">
        <v>131</v>
      </c>
      <c r="E352" s="181">
        <v>37500</v>
      </c>
    </row>
    <row r="353" spans="1:5" ht="15.75">
      <c r="A353" s="191"/>
      <c r="B353" s="191"/>
      <c r="C353" s="5" t="s">
        <v>106</v>
      </c>
      <c r="D353" s="5" t="s">
        <v>113</v>
      </c>
      <c r="E353" s="181">
        <v>198860</v>
      </c>
    </row>
    <row r="354" spans="1:5" ht="15.75">
      <c r="A354" s="191"/>
      <c r="B354" s="191"/>
      <c r="C354" s="5" t="s">
        <v>121</v>
      </c>
      <c r="D354" s="27" t="s">
        <v>132</v>
      </c>
      <c r="E354" s="181">
        <v>2400</v>
      </c>
    </row>
    <row r="355" spans="1:5" ht="15.75">
      <c r="A355" s="191"/>
      <c r="B355" s="191"/>
      <c r="C355" s="5" t="s">
        <v>138</v>
      </c>
      <c r="D355" s="27" t="s">
        <v>140</v>
      </c>
      <c r="E355" s="181">
        <v>2200</v>
      </c>
    </row>
    <row r="356" spans="1:5" ht="31.5">
      <c r="A356" s="191"/>
      <c r="B356" s="191"/>
      <c r="C356" s="5" t="s">
        <v>122</v>
      </c>
      <c r="D356" s="5" t="s">
        <v>133</v>
      </c>
      <c r="E356" s="181">
        <v>1019</v>
      </c>
    </row>
    <row r="357" spans="1:5" ht="15.75">
      <c r="A357" s="5"/>
      <c r="B357" s="5"/>
      <c r="C357" s="5" t="s">
        <v>103</v>
      </c>
      <c r="D357" s="5" t="s">
        <v>108</v>
      </c>
      <c r="E357" s="181">
        <v>210000</v>
      </c>
    </row>
    <row r="358" spans="1:5" ht="15.75">
      <c r="A358" s="5"/>
      <c r="B358" s="5"/>
      <c r="C358" s="5"/>
      <c r="D358" s="5"/>
      <c r="E358" s="181"/>
    </row>
    <row r="359" spans="1:5" ht="31.5">
      <c r="A359" s="2" t="s">
        <v>307</v>
      </c>
      <c r="B359" s="2"/>
      <c r="C359" s="2"/>
      <c r="D359" s="2" t="s">
        <v>175</v>
      </c>
      <c r="E359" s="114">
        <f>SUM(E365,E361)</f>
        <v>63458</v>
      </c>
    </row>
    <row r="360" spans="1:5" ht="15.75">
      <c r="A360" s="40"/>
      <c r="B360" s="40"/>
      <c r="C360" s="40"/>
      <c r="D360" s="24"/>
      <c r="E360" s="181"/>
    </row>
    <row r="361" spans="1:5" ht="15.75">
      <c r="A361" s="4"/>
      <c r="B361" s="4" t="s">
        <v>172</v>
      </c>
      <c r="C361" s="4"/>
      <c r="D361" s="4" t="s">
        <v>176</v>
      </c>
      <c r="E361" s="93">
        <f>E363</f>
        <v>59558</v>
      </c>
    </row>
    <row r="362" spans="1:5" ht="15.75">
      <c r="A362" s="4"/>
      <c r="B362" s="4"/>
      <c r="C362" s="4"/>
      <c r="D362" s="4"/>
      <c r="E362" s="181"/>
    </row>
    <row r="363" spans="1:5" ht="31.5">
      <c r="A363" s="4"/>
      <c r="B363" s="4"/>
      <c r="C363" s="5" t="s">
        <v>435</v>
      </c>
      <c r="D363" s="27" t="s">
        <v>378</v>
      </c>
      <c r="E363" s="181">
        <v>59558</v>
      </c>
    </row>
    <row r="364" spans="1:5" ht="15.75">
      <c r="A364" s="4"/>
      <c r="B364" s="4"/>
      <c r="C364" s="5"/>
      <c r="D364" s="27"/>
      <c r="E364" s="181"/>
    </row>
    <row r="365" spans="1:5" ht="15.75">
      <c r="A365" s="4"/>
      <c r="B365" s="4" t="s">
        <v>419</v>
      </c>
      <c r="C365" s="4"/>
      <c r="D365" s="4" t="s">
        <v>10</v>
      </c>
      <c r="E365" s="93">
        <f>E367</f>
        <v>3900</v>
      </c>
    </row>
    <row r="366" spans="1:5" ht="15.75">
      <c r="A366" s="4"/>
      <c r="B366" s="4"/>
      <c r="C366" s="5"/>
      <c r="D366" s="27"/>
      <c r="E366" s="181"/>
    </row>
    <row r="367" spans="1:5" ht="15.75">
      <c r="A367" s="4"/>
      <c r="B367" s="4"/>
      <c r="C367" s="5" t="s">
        <v>105</v>
      </c>
      <c r="D367" s="5" t="s">
        <v>112</v>
      </c>
      <c r="E367" s="181">
        <v>3900</v>
      </c>
    </row>
    <row r="368" spans="1:5" ht="15.75">
      <c r="A368" s="4"/>
      <c r="B368" s="4"/>
      <c r="C368" s="5"/>
      <c r="D368" s="27"/>
      <c r="E368" s="181"/>
    </row>
    <row r="369" spans="1:5" ht="15.75">
      <c r="A369" s="19" t="s">
        <v>308</v>
      </c>
      <c r="B369" s="19"/>
      <c r="C369" s="19"/>
      <c r="D369" s="19" t="s">
        <v>178</v>
      </c>
      <c r="E369" s="202">
        <f>E371</f>
        <v>167500</v>
      </c>
    </row>
    <row r="370" spans="1:5" ht="15.75">
      <c r="A370" s="40"/>
      <c r="B370" s="40"/>
      <c r="C370" s="40"/>
      <c r="D370" s="5"/>
      <c r="E370" s="203"/>
    </row>
    <row r="371" spans="1:5" s="54" customFormat="1" ht="15.75">
      <c r="A371" s="4"/>
      <c r="B371" s="4" t="s">
        <v>177</v>
      </c>
      <c r="C371" s="4"/>
      <c r="D371" s="4" t="s">
        <v>10</v>
      </c>
      <c r="E371" s="209">
        <f>SUM(E373:E376)</f>
        <v>167500</v>
      </c>
    </row>
    <row r="372" spans="1:5" ht="15.75">
      <c r="A372" s="40"/>
      <c r="B372" s="40"/>
      <c r="C372" s="40"/>
      <c r="D372" s="4"/>
      <c r="E372" s="203"/>
    </row>
    <row r="373" spans="1:5" ht="15.75">
      <c r="A373" s="40"/>
      <c r="B373" s="40"/>
      <c r="C373" s="5" t="s">
        <v>358</v>
      </c>
      <c r="D373" s="27" t="s">
        <v>359</v>
      </c>
      <c r="E373" s="203">
        <v>9800</v>
      </c>
    </row>
    <row r="374" spans="1:5" s="14" customFormat="1" ht="15.75">
      <c r="A374" s="5"/>
      <c r="B374" s="5"/>
      <c r="C374" s="5" t="s">
        <v>105</v>
      </c>
      <c r="D374" s="5" t="s">
        <v>112</v>
      </c>
      <c r="E374" s="203">
        <v>4000</v>
      </c>
    </row>
    <row r="375" spans="1:5" ht="15.75">
      <c r="A375" s="5"/>
      <c r="B375" s="5"/>
      <c r="C375" s="5" t="s">
        <v>106</v>
      </c>
      <c r="D375" s="5" t="s">
        <v>113</v>
      </c>
      <c r="E375" s="203">
        <v>11700</v>
      </c>
    </row>
    <row r="376" spans="1:5" ht="15.75">
      <c r="A376" s="34"/>
      <c r="B376" s="34"/>
      <c r="C376" s="34" t="s">
        <v>103</v>
      </c>
      <c r="D376" s="34" t="s">
        <v>108</v>
      </c>
      <c r="E376" s="275">
        <v>142000</v>
      </c>
    </row>
    <row r="377" spans="1:5" ht="15.75" customHeight="1">
      <c r="A377" s="339" t="s">
        <v>179</v>
      </c>
      <c r="B377" s="340"/>
      <c r="C377" s="340"/>
      <c r="D377" s="341"/>
      <c r="E377" s="312">
        <f>SUM(E10,E20,E26,E35,E41,E85,E95,E110,E116,E122,E138,E220,E242,E299,E321,E359,E369)</f>
        <v>15237395</v>
      </c>
    </row>
    <row r="378" spans="1:4" ht="15.75" customHeight="1">
      <c r="A378" s="133"/>
      <c r="B378" s="133"/>
      <c r="C378" s="133"/>
      <c r="D378" s="133"/>
    </row>
    <row r="379" spans="1:4" ht="15.75" customHeight="1">
      <c r="A379" s="136"/>
      <c r="B379" s="136"/>
      <c r="C379" s="136"/>
      <c r="D379" s="151"/>
    </row>
    <row r="380" spans="1:4" ht="15.75" customHeight="1">
      <c r="A380" s="133"/>
      <c r="B380" s="133"/>
      <c r="C380" s="133"/>
      <c r="D380" s="133"/>
    </row>
    <row r="381" spans="1:4" ht="15.75" customHeight="1">
      <c r="A381" s="136"/>
      <c r="B381" s="136"/>
      <c r="C381" s="136"/>
      <c r="D381" s="133"/>
    </row>
    <row r="382" spans="1:4" s="54" customFormat="1" ht="15.75" customHeight="1">
      <c r="A382" s="140"/>
      <c r="B382" s="140"/>
      <c r="C382" s="140"/>
      <c r="D382" s="140"/>
    </row>
    <row r="383" spans="1:4" ht="15.75" customHeight="1">
      <c r="A383" s="136"/>
      <c r="B383" s="136"/>
      <c r="C383" s="136"/>
      <c r="D383" s="152"/>
    </row>
    <row r="384" spans="1:4" s="14" customFormat="1" ht="15.75" customHeight="1">
      <c r="A384" s="129"/>
      <c r="B384" s="129"/>
      <c r="C384" s="129"/>
      <c r="D384" s="129"/>
    </row>
    <row r="385" spans="1:4" ht="15.75" customHeight="1">
      <c r="A385" s="140"/>
      <c r="B385" s="140"/>
      <c r="C385" s="140"/>
      <c r="D385" s="133"/>
    </row>
    <row r="386" spans="1:4" ht="15.75" customHeight="1">
      <c r="A386" s="140"/>
      <c r="B386" s="140"/>
      <c r="C386" s="140"/>
      <c r="D386" s="133"/>
    </row>
    <row r="387" spans="1:4" ht="15.75" customHeight="1">
      <c r="A387" s="140"/>
      <c r="B387" s="140"/>
      <c r="C387" s="140"/>
      <c r="D387" s="133"/>
    </row>
    <row r="388" spans="1:4" ht="15.75" customHeight="1">
      <c r="A388" s="153"/>
      <c r="B388" s="153"/>
      <c r="C388" s="153"/>
      <c r="D388" s="154"/>
    </row>
    <row r="389" spans="1:4" ht="15.75" customHeight="1">
      <c r="A389" s="155"/>
      <c r="B389" s="155"/>
      <c r="C389" s="155"/>
      <c r="D389" s="155"/>
    </row>
    <row r="390" spans="1:4" ht="15.75" customHeight="1">
      <c r="A390" s="133"/>
      <c r="B390" s="133"/>
      <c r="C390" s="133"/>
      <c r="D390" s="133"/>
    </row>
    <row r="391" spans="1:4" ht="15.75" customHeight="1">
      <c r="A391" s="133"/>
      <c r="B391" s="133"/>
      <c r="C391" s="133"/>
      <c r="D391" s="133"/>
    </row>
    <row r="392" spans="1:4" ht="15.75" customHeight="1">
      <c r="A392" s="133"/>
      <c r="B392" s="133"/>
      <c r="C392" s="133"/>
      <c r="D392" s="133"/>
    </row>
    <row r="393" spans="1:4" ht="15.75" customHeight="1">
      <c r="A393" s="133"/>
      <c r="B393" s="133"/>
      <c r="C393" s="133"/>
      <c r="D393" s="133"/>
    </row>
    <row r="394" spans="1:4" ht="15.75" customHeight="1">
      <c r="A394" s="133"/>
      <c r="B394" s="133"/>
      <c r="C394" s="133"/>
      <c r="D394" s="133"/>
    </row>
    <row r="395" spans="1:4" ht="15.75" customHeight="1">
      <c r="A395" s="133"/>
      <c r="B395" s="133"/>
      <c r="C395" s="133"/>
      <c r="D395" s="133"/>
    </row>
    <row r="396" spans="1:4" ht="15.75" customHeight="1">
      <c r="A396" s="133"/>
      <c r="B396" s="133"/>
      <c r="C396" s="133"/>
      <c r="D396" s="133"/>
    </row>
    <row r="397" spans="1:4" ht="15.75" customHeight="1">
      <c r="A397" s="133"/>
      <c r="B397" s="133"/>
      <c r="C397" s="133"/>
      <c r="D397" s="133"/>
    </row>
    <row r="398" spans="1:4" ht="15.75" customHeight="1">
      <c r="A398" s="133"/>
      <c r="B398" s="133"/>
      <c r="C398" s="133"/>
      <c r="D398" s="133"/>
    </row>
    <row r="399" spans="1:4" ht="15.75" customHeight="1">
      <c r="A399" s="133"/>
      <c r="B399" s="133"/>
      <c r="C399" s="133"/>
      <c r="D399" s="134"/>
    </row>
    <row r="400" spans="1:4" ht="15.75" customHeight="1">
      <c r="A400" s="156"/>
      <c r="B400" s="156"/>
      <c r="C400" s="156"/>
      <c r="D400" s="156"/>
    </row>
    <row r="401" spans="1:4" s="54" customFormat="1" ht="15.75" customHeight="1">
      <c r="A401" s="157"/>
      <c r="B401" s="157"/>
      <c r="C401" s="157"/>
      <c r="D401" s="157"/>
    </row>
    <row r="402" spans="1:4" ht="15.75" customHeight="1">
      <c r="A402" s="136"/>
      <c r="B402" s="136"/>
      <c r="C402" s="136"/>
      <c r="D402" s="136"/>
    </row>
    <row r="403" spans="1:4" s="14" customFormat="1" ht="15.75" customHeight="1">
      <c r="A403" s="158"/>
      <c r="B403" s="158"/>
      <c r="C403" s="158"/>
      <c r="D403" s="158"/>
    </row>
    <row r="404" spans="1:4" ht="15.75" customHeight="1">
      <c r="A404" s="136"/>
      <c r="B404" s="136"/>
      <c r="C404" s="136"/>
      <c r="D404" s="136"/>
    </row>
    <row r="405" spans="1:4" ht="15.75" customHeight="1">
      <c r="A405" s="136"/>
      <c r="B405" s="136"/>
      <c r="C405" s="136"/>
      <c r="D405" s="136"/>
    </row>
    <row r="406" spans="1:4" ht="15.75" customHeight="1">
      <c r="A406" s="136"/>
      <c r="B406" s="136"/>
      <c r="C406" s="136"/>
      <c r="D406" s="136"/>
    </row>
    <row r="407" spans="1:4" ht="15.75" customHeight="1">
      <c r="A407" s="136"/>
      <c r="B407" s="136"/>
      <c r="C407" s="136"/>
      <c r="D407" s="136"/>
    </row>
    <row r="408" spans="1:4" ht="15.75" customHeight="1">
      <c r="A408" s="159"/>
      <c r="B408" s="159"/>
      <c r="C408" s="159"/>
      <c r="D408" s="136"/>
    </row>
    <row r="409" spans="1:4" ht="15.75" customHeight="1">
      <c r="A409" s="159"/>
      <c r="B409" s="159"/>
      <c r="C409" s="159"/>
      <c r="D409" s="136"/>
    </row>
    <row r="410" spans="1:4" ht="15.75" customHeight="1">
      <c r="A410" s="159"/>
      <c r="B410" s="159"/>
      <c r="C410" s="159"/>
      <c r="D410" s="136"/>
    </row>
    <row r="411" spans="1:4" ht="15.75" customHeight="1">
      <c r="A411" s="159"/>
      <c r="B411" s="159"/>
      <c r="C411" s="159"/>
      <c r="D411" s="136"/>
    </row>
    <row r="412" spans="1:4" ht="15.75">
      <c r="A412" s="159"/>
      <c r="B412" s="159"/>
      <c r="C412" s="159"/>
      <c r="D412" s="136"/>
    </row>
    <row r="413" spans="1:4" ht="15.75">
      <c r="A413" s="159"/>
      <c r="B413" s="159"/>
      <c r="C413" s="159"/>
      <c r="D413" s="136"/>
    </row>
    <row r="414" spans="1:4" ht="15.75">
      <c r="A414" s="159"/>
      <c r="B414" s="159"/>
      <c r="C414" s="159"/>
      <c r="D414" s="136"/>
    </row>
    <row r="415" spans="1:4" ht="15.75">
      <c r="A415" s="159"/>
      <c r="B415" s="159"/>
      <c r="C415" s="159"/>
      <c r="D415" s="136"/>
    </row>
    <row r="416" spans="1:4" ht="15.75">
      <c r="A416" s="159"/>
      <c r="B416" s="159"/>
      <c r="C416" s="159"/>
      <c r="D416" s="136"/>
    </row>
    <row r="417" spans="1:4" ht="15.75">
      <c r="A417" s="159"/>
      <c r="B417" s="159"/>
      <c r="C417" s="159"/>
      <c r="D417" s="136"/>
    </row>
    <row r="418" spans="1:4" ht="15.75">
      <c r="A418" s="159"/>
      <c r="B418" s="159"/>
      <c r="C418" s="159"/>
      <c r="D418" s="136"/>
    </row>
    <row r="419" spans="1:3" ht="15.75">
      <c r="A419" s="43"/>
      <c r="B419" s="43"/>
      <c r="C419" s="43"/>
    </row>
    <row r="420" spans="1:3" ht="15.75">
      <c r="A420" s="43"/>
      <c r="B420" s="43"/>
      <c r="C420" s="43"/>
    </row>
    <row r="421" spans="1:3" ht="15.75">
      <c r="A421" s="43"/>
      <c r="B421" s="43"/>
      <c r="C421" s="43"/>
    </row>
    <row r="422" spans="1:3" ht="15.75">
      <c r="A422" s="43"/>
      <c r="B422" s="43"/>
      <c r="C422" s="43"/>
    </row>
    <row r="423" spans="1:3" ht="15.75">
      <c r="A423" s="43"/>
      <c r="B423" s="43"/>
      <c r="C423" s="43"/>
    </row>
    <row r="424" spans="1:3" ht="15.75">
      <c r="A424" s="43"/>
      <c r="B424" s="43"/>
      <c r="C424" s="43"/>
    </row>
    <row r="425" spans="1:3" ht="15.75">
      <c r="A425" s="43"/>
      <c r="B425" s="43"/>
      <c r="C425" s="43"/>
    </row>
    <row r="426" spans="1:3" ht="15.75">
      <c r="A426" s="43"/>
      <c r="B426" s="43"/>
      <c r="C426" s="43"/>
    </row>
    <row r="427" spans="1:3" ht="15.75">
      <c r="A427" s="43"/>
      <c r="B427" s="43"/>
      <c r="C427" s="43"/>
    </row>
    <row r="428" spans="1:3" ht="15.75">
      <c r="A428" s="43"/>
      <c r="B428" s="43"/>
      <c r="C428" s="43"/>
    </row>
    <row r="429" spans="1:3" ht="15.75">
      <c r="A429" s="43"/>
      <c r="B429" s="43"/>
      <c r="C429" s="43"/>
    </row>
    <row r="430" spans="1:3" ht="15.75">
      <c r="A430" s="43"/>
      <c r="B430" s="43"/>
      <c r="C430" s="43"/>
    </row>
    <row r="431" spans="1:3" ht="15.75">
      <c r="A431" s="43"/>
      <c r="B431" s="43"/>
      <c r="C431" s="43"/>
    </row>
    <row r="432" spans="1:3" ht="15.75">
      <c r="A432" s="43"/>
      <c r="B432" s="43"/>
      <c r="C432" s="43"/>
    </row>
    <row r="433" spans="1:3" ht="15.75">
      <c r="A433" s="43"/>
      <c r="B433" s="43"/>
      <c r="C433" s="43"/>
    </row>
    <row r="434" spans="1:3" ht="15.75">
      <c r="A434" s="43"/>
      <c r="B434" s="43"/>
      <c r="C434" s="43"/>
    </row>
    <row r="435" spans="1:3" ht="15.75">
      <c r="A435" s="43"/>
      <c r="B435" s="43"/>
      <c r="C435" s="43"/>
    </row>
  </sheetData>
  <mergeCells count="10">
    <mergeCell ref="A93:E93"/>
    <mergeCell ref="A1:E1"/>
    <mergeCell ref="A6:E6"/>
    <mergeCell ref="A174:E174"/>
    <mergeCell ref="A132:E132"/>
    <mergeCell ref="A377:D377"/>
    <mergeCell ref="A296:E296"/>
    <mergeCell ref="A255:E255"/>
    <mergeCell ref="A213:E213"/>
    <mergeCell ref="A342:E342"/>
  </mergeCells>
  <printOptions horizontalCentered="1"/>
  <pageMargins left="0.5905511811023623" right="0.3937007874015748" top="0.5905511811023623" bottom="0.5905511811023623" header="0.5118110236220472" footer="0.5118110236220472"/>
  <pageSetup firstPageNumber="14" useFirstPageNumber="1"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85" zoomScaleNormal="85" zoomScaleSheetLayoutView="85" workbookViewId="0" topLeftCell="A16">
      <selection activeCell="E41" sqref="E41"/>
    </sheetView>
  </sheetViews>
  <sheetFormatPr defaultColWidth="9.00390625" defaultRowHeight="15.75" customHeight="1"/>
  <cols>
    <col min="1" max="1" width="8.25390625" style="0" customWidth="1"/>
    <col min="2" max="2" width="8.75390625" style="0" customWidth="1"/>
    <col min="3" max="3" width="7.75390625" style="0" customWidth="1"/>
    <col min="4" max="4" width="47.25390625" style="0" customWidth="1"/>
    <col min="5" max="5" width="19.75390625" style="0" customWidth="1"/>
  </cols>
  <sheetData>
    <row r="1" spans="1:5" ht="12.75">
      <c r="A1" s="321"/>
      <c r="B1" s="321"/>
      <c r="C1" s="321"/>
      <c r="D1" s="321"/>
      <c r="E1" s="321"/>
    </row>
    <row r="2" spans="1:5" ht="12.75">
      <c r="A2" s="264"/>
      <c r="B2" s="264"/>
      <c r="C2" s="264"/>
      <c r="D2" s="264"/>
      <c r="E2" s="302" t="s">
        <v>433</v>
      </c>
    </row>
    <row r="3" spans="1:5" ht="12" customHeight="1">
      <c r="A3" s="264"/>
      <c r="B3" s="264"/>
      <c r="C3" s="264"/>
      <c r="D3" s="264"/>
      <c r="E3" s="303" t="s">
        <v>432</v>
      </c>
    </row>
    <row r="4" spans="1:5" ht="12.75">
      <c r="A4" s="264"/>
      <c r="B4" s="264"/>
      <c r="C4" s="264"/>
      <c r="D4" s="264"/>
      <c r="E4" s="303" t="s">
        <v>279</v>
      </c>
    </row>
    <row r="5" spans="1:5" ht="12.75">
      <c r="A5" s="264"/>
      <c r="B5" s="264"/>
      <c r="C5" s="264"/>
      <c r="D5" s="264"/>
      <c r="E5" s="303" t="s">
        <v>430</v>
      </c>
    </row>
    <row r="6" spans="4:5" ht="15.75">
      <c r="D6" s="53"/>
      <c r="E6" s="300"/>
    </row>
    <row r="7" spans="1:5" ht="49.5" customHeight="1">
      <c r="A7" s="320" t="s">
        <v>380</v>
      </c>
      <c r="B7" s="320"/>
      <c r="C7" s="320"/>
      <c r="D7" s="320"/>
      <c r="E7" s="320"/>
    </row>
    <row r="8" spans="1:5" ht="25.5" customHeight="1">
      <c r="A8" s="299" t="s">
        <v>294</v>
      </c>
      <c r="B8" s="299" t="s">
        <v>285</v>
      </c>
      <c r="C8" s="301" t="s">
        <v>309</v>
      </c>
      <c r="D8" s="299" t="s">
        <v>183</v>
      </c>
      <c r="E8" s="299" t="s">
        <v>383</v>
      </c>
    </row>
    <row r="9" spans="1:5" s="51" customFormat="1" ht="12.75">
      <c r="A9" s="149">
        <v>1</v>
      </c>
      <c r="B9" s="149">
        <v>2</v>
      </c>
      <c r="C9" s="149">
        <v>3</v>
      </c>
      <c r="D9" s="149">
        <v>4</v>
      </c>
      <c r="E9" s="230"/>
    </row>
    <row r="10" spans="1:5" s="15" customFormat="1" ht="15.75">
      <c r="A10" s="39" t="s">
        <v>97</v>
      </c>
      <c r="B10" s="6"/>
      <c r="C10" s="6"/>
      <c r="D10" s="42" t="s">
        <v>26</v>
      </c>
      <c r="E10" s="206">
        <f>E12</f>
        <v>61642</v>
      </c>
    </row>
    <row r="11" spans="1:5" ht="15.75">
      <c r="A11" s="2"/>
      <c r="B11" s="6"/>
      <c r="C11" s="6"/>
      <c r="D11" s="9"/>
      <c r="E11" s="171"/>
    </row>
    <row r="12" spans="1:5" s="14" customFormat="1" ht="15.75">
      <c r="A12" s="4"/>
      <c r="B12" s="4" t="s">
        <v>98</v>
      </c>
      <c r="C12" s="8"/>
      <c r="D12" s="8" t="s">
        <v>184</v>
      </c>
      <c r="E12" s="183">
        <f>SUM(E14:E22)</f>
        <v>61642</v>
      </c>
    </row>
    <row r="13" spans="1:5" ht="15.75">
      <c r="A13" s="5"/>
      <c r="B13" s="9"/>
      <c r="C13" s="9"/>
      <c r="D13" s="9"/>
      <c r="E13" s="171"/>
    </row>
    <row r="14" spans="1:5" ht="15.75">
      <c r="A14" s="5"/>
      <c r="B14" s="5"/>
      <c r="C14" s="5" t="s">
        <v>116</v>
      </c>
      <c r="D14" s="9" t="s">
        <v>127</v>
      </c>
      <c r="E14" s="181">
        <v>33000</v>
      </c>
    </row>
    <row r="15" spans="1:5" ht="15.75">
      <c r="A15" s="5"/>
      <c r="B15" s="5"/>
      <c r="C15" s="5" t="s">
        <v>117</v>
      </c>
      <c r="D15" s="9" t="s">
        <v>128</v>
      </c>
      <c r="E15" s="181">
        <v>4061</v>
      </c>
    </row>
    <row r="16" spans="1:5" ht="15.75">
      <c r="A16" s="5"/>
      <c r="B16" s="5"/>
      <c r="C16" s="5" t="s">
        <v>118</v>
      </c>
      <c r="D16" s="9" t="s">
        <v>129</v>
      </c>
      <c r="E16" s="181">
        <v>6386</v>
      </c>
    </row>
    <row r="17" spans="1:5" ht="15.75">
      <c r="A17" s="5"/>
      <c r="B17" s="5"/>
      <c r="C17" s="5" t="s">
        <v>119</v>
      </c>
      <c r="D17" s="9" t="s">
        <v>130</v>
      </c>
      <c r="E17" s="181">
        <v>908</v>
      </c>
    </row>
    <row r="18" spans="1:5" ht="15.75">
      <c r="A18" s="5"/>
      <c r="B18" s="5"/>
      <c r="C18" s="5" t="s">
        <v>105</v>
      </c>
      <c r="D18" s="9" t="s">
        <v>112</v>
      </c>
      <c r="E18" s="181">
        <v>6500</v>
      </c>
    </row>
    <row r="19" spans="1:5" ht="15.75">
      <c r="A19" s="5"/>
      <c r="B19" s="5"/>
      <c r="C19" s="5" t="s">
        <v>120</v>
      </c>
      <c r="D19" s="9" t="s">
        <v>131</v>
      </c>
      <c r="E19" s="181">
        <v>2800</v>
      </c>
    </row>
    <row r="20" spans="1:5" ht="15.75">
      <c r="A20" s="5"/>
      <c r="B20" s="5"/>
      <c r="C20" s="5" t="s">
        <v>106</v>
      </c>
      <c r="D20" s="9" t="s">
        <v>113</v>
      </c>
      <c r="E20" s="181">
        <v>6287</v>
      </c>
    </row>
    <row r="21" spans="1:5" ht="15.75">
      <c r="A21" s="5"/>
      <c r="B21" s="5"/>
      <c r="C21" s="5" t="s">
        <v>121</v>
      </c>
      <c r="D21" s="9" t="s">
        <v>132</v>
      </c>
      <c r="E21" s="181">
        <v>200</v>
      </c>
    </row>
    <row r="22" spans="1:5" ht="31.5">
      <c r="A22" s="5"/>
      <c r="B22" s="5"/>
      <c r="C22" s="5" t="s">
        <v>122</v>
      </c>
      <c r="D22" s="9" t="s">
        <v>133</v>
      </c>
      <c r="E22" s="181">
        <v>1500</v>
      </c>
    </row>
    <row r="23" spans="1:5" ht="15.75">
      <c r="A23" s="5"/>
      <c r="B23" s="9"/>
      <c r="C23" s="9"/>
      <c r="D23" s="9"/>
      <c r="E23" s="171"/>
    </row>
    <row r="24" spans="1:5" s="15" customFormat="1" ht="63">
      <c r="A24" s="2" t="s">
        <v>99</v>
      </c>
      <c r="B24" s="6"/>
      <c r="C24" s="6"/>
      <c r="D24" s="6" t="s">
        <v>186</v>
      </c>
      <c r="E24" s="22">
        <f>E26</f>
        <v>930</v>
      </c>
    </row>
    <row r="25" spans="1:5" ht="15.75">
      <c r="A25" s="2"/>
      <c r="B25" s="6"/>
      <c r="C25" s="6"/>
      <c r="D25" s="9"/>
      <c r="E25" s="171"/>
    </row>
    <row r="26" spans="1:5" s="14" customFormat="1" ht="31.5">
      <c r="A26" s="4"/>
      <c r="B26" s="4" t="s">
        <v>31</v>
      </c>
      <c r="C26" s="4"/>
      <c r="D26" s="4" t="s">
        <v>101</v>
      </c>
      <c r="E26" s="177">
        <f>SUM(E28:E29)</f>
        <v>930</v>
      </c>
    </row>
    <row r="27" spans="1:5" ht="15.75">
      <c r="A27" s="2"/>
      <c r="B27" s="2"/>
      <c r="C27" s="2"/>
      <c r="D27" s="5"/>
      <c r="E27" s="171"/>
    </row>
    <row r="28" spans="1:5" ht="15.75">
      <c r="A28" s="5"/>
      <c r="B28" s="5"/>
      <c r="C28" s="5" t="s">
        <v>105</v>
      </c>
      <c r="D28" s="5" t="s">
        <v>112</v>
      </c>
      <c r="E28" s="181">
        <v>350</v>
      </c>
    </row>
    <row r="29" spans="1:5" ht="15.75">
      <c r="A29" s="5"/>
      <c r="B29" s="5"/>
      <c r="C29" s="5" t="s">
        <v>106</v>
      </c>
      <c r="D29" s="5" t="s">
        <v>113</v>
      </c>
      <c r="E29" s="181">
        <v>580</v>
      </c>
    </row>
    <row r="30" spans="1:5" ht="15.75">
      <c r="A30" s="5"/>
      <c r="B30" s="5"/>
      <c r="C30" s="5"/>
      <c r="D30" s="5"/>
      <c r="E30" s="171"/>
    </row>
    <row r="31" spans="1:5" ht="31.5">
      <c r="A31" s="2" t="s">
        <v>310</v>
      </c>
      <c r="B31" s="2"/>
      <c r="C31" s="2"/>
      <c r="D31" s="2" t="s">
        <v>38</v>
      </c>
      <c r="E31" s="184">
        <f>E33</f>
        <v>500</v>
      </c>
    </row>
    <row r="32" spans="1:5" ht="12.75">
      <c r="A32" s="40"/>
      <c r="B32" s="40"/>
      <c r="C32" s="40"/>
      <c r="D32" s="40"/>
      <c r="E32" s="40"/>
    </row>
    <row r="33" spans="1:5" ht="15.75">
      <c r="A33" s="4"/>
      <c r="B33" s="4" t="s">
        <v>33</v>
      </c>
      <c r="C33" s="4"/>
      <c r="D33" s="4" t="s">
        <v>39</v>
      </c>
      <c r="E33" s="183">
        <f>SUM(E35:E36)</f>
        <v>500</v>
      </c>
    </row>
    <row r="34" spans="1:5" ht="15.75">
      <c r="A34" s="5"/>
      <c r="B34" s="5"/>
      <c r="C34" s="5"/>
      <c r="D34" s="4"/>
      <c r="E34" s="181"/>
    </row>
    <row r="35" spans="1:5" ht="15.75">
      <c r="A35" s="5"/>
      <c r="B35" s="5"/>
      <c r="C35" s="5" t="s">
        <v>105</v>
      </c>
      <c r="D35" s="5" t="s">
        <v>112</v>
      </c>
      <c r="E35" s="181">
        <v>200</v>
      </c>
    </row>
    <row r="36" spans="1:5" ht="15.75">
      <c r="A36" s="5"/>
      <c r="B36" s="5"/>
      <c r="C36" s="5" t="s">
        <v>106</v>
      </c>
      <c r="D36" s="5" t="s">
        <v>113</v>
      </c>
      <c r="E36" s="181">
        <v>300</v>
      </c>
    </row>
    <row r="37" spans="1:5" ht="15.75">
      <c r="A37" s="276"/>
      <c r="B37" s="276"/>
      <c r="C37" s="276"/>
      <c r="D37" s="276"/>
      <c r="E37" s="304"/>
    </row>
    <row r="38" spans="1:5" ht="15.75">
      <c r="A38" s="269"/>
      <c r="B38" s="269"/>
      <c r="C38" s="269"/>
      <c r="D38" s="269"/>
      <c r="E38" s="271"/>
    </row>
    <row r="39" spans="1:5" ht="15.75">
      <c r="A39" s="269"/>
      <c r="B39" s="269"/>
      <c r="C39" s="269"/>
      <c r="D39" s="269"/>
      <c r="E39" s="271"/>
    </row>
    <row r="40" spans="1:5" ht="15.75">
      <c r="A40" s="269"/>
      <c r="B40" s="269"/>
      <c r="C40" s="269"/>
      <c r="D40" s="269"/>
      <c r="E40" s="271"/>
    </row>
    <row r="41" spans="1:5" ht="15.75">
      <c r="A41" s="269"/>
      <c r="B41" s="269"/>
      <c r="C41" s="269"/>
      <c r="D41" s="269"/>
      <c r="E41" s="271"/>
    </row>
    <row r="42" spans="1:5" ht="15.75">
      <c r="A42" s="269"/>
      <c r="B42" s="269"/>
      <c r="C42" s="269"/>
      <c r="D42" s="269"/>
      <c r="E42" s="271"/>
    </row>
    <row r="43" spans="1:5" ht="27.75" customHeight="1">
      <c r="A43" s="269"/>
      <c r="B43" s="269"/>
      <c r="C43" s="269"/>
      <c r="D43" s="269"/>
      <c r="E43" s="271"/>
    </row>
    <row r="44" spans="1:5" ht="15.75">
      <c r="A44" s="269"/>
      <c r="B44" s="269"/>
      <c r="C44" s="269"/>
      <c r="D44" s="269"/>
      <c r="E44" s="271"/>
    </row>
    <row r="45" spans="1:5" ht="7.5" customHeight="1">
      <c r="A45" s="269"/>
      <c r="B45" s="269"/>
      <c r="C45" s="269"/>
      <c r="D45" s="269"/>
      <c r="E45" s="131"/>
    </row>
    <row r="46" spans="1:5" ht="12.75">
      <c r="A46" s="331"/>
      <c r="B46" s="331"/>
      <c r="C46" s="331"/>
      <c r="D46" s="331"/>
      <c r="E46" s="331"/>
    </row>
    <row r="47" spans="1:5" ht="12.75">
      <c r="A47" s="149">
        <v>1</v>
      </c>
      <c r="B47" s="149">
        <v>2</v>
      </c>
      <c r="C47" s="149">
        <v>3</v>
      </c>
      <c r="D47" s="149">
        <v>4</v>
      </c>
      <c r="E47" s="228">
        <v>6</v>
      </c>
    </row>
    <row r="48" spans="1:5" s="15" customFormat="1" ht="15.75">
      <c r="A48" s="2" t="s">
        <v>266</v>
      </c>
      <c r="B48" s="2"/>
      <c r="C48" s="2"/>
      <c r="D48" s="2" t="s">
        <v>280</v>
      </c>
      <c r="E48" s="114">
        <f>SUM(E50,E60,E64)</f>
        <v>1169000</v>
      </c>
    </row>
    <row r="49" spans="1:5" ht="15.75">
      <c r="A49" s="4"/>
      <c r="B49" s="4"/>
      <c r="C49" s="4"/>
      <c r="D49" s="4"/>
      <c r="E49" s="171"/>
    </row>
    <row r="50" spans="1:5" ht="31.5">
      <c r="A50" s="4"/>
      <c r="B50" s="4" t="s">
        <v>347</v>
      </c>
      <c r="C50" s="5"/>
      <c r="D50" s="4" t="s">
        <v>348</v>
      </c>
      <c r="E50" s="183">
        <f>SUM(E52:E58)</f>
        <v>1082000</v>
      </c>
    </row>
    <row r="51" spans="1:5" ht="15.75">
      <c r="A51" s="4"/>
      <c r="B51" s="4"/>
      <c r="C51" s="5"/>
      <c r="D51" s="4"/>
      <c r="E51" s="171"/>
    </row>
    <row r="52" spans="1:5" ht="15.75">
      <c r="A52" s="4"/>
      <c r="B52" s="4"/>
      <c r="C52" s="5" t="s">
        <v>148</v>
      </c>
      <c r="D52" s="27" t="s">
        <v>185</v>
      </c>
      <c r="E52" s="204">
        <v>1050500</v>
      </c>
    </row>
    <row r="53" spans="1:5" ht="15.75">
      <c r="A53" s="4"/>
      <c r="B53" s="4"/>
      <c r="C53" s="5" t="s">
        <v>116</v>
      </c>
      <c r="D53" s="27" t="s">
        <v>369</v>
      </c>
      <c r="E53" s="204">
        <v>15000</v>
      </c>
    </row>
    <row r="54" spans="1:5" ht="15.75">
      <c r="A54" s="4"/>
      <c r="B54" s="4"/>
      <c r="C54" s="5" t="s">
        <v>118</v>
      </c>
      <c r="D54" s="5" t="s">
        <v>129</v>
      </c>
      <c r="E54" s="204">
        <v>2867</v>
      </c>
    </row>
    <row r="55" spans="1:5" ht="15.75">
      <c r="A55" s="4"/>
      <c r="B55" s="4"/>
      <c r="C55" s="5" t="s">
        <v>119</v>
      </c>
      <c r="D55" s="5" t="s">
        <v>130</v>
      </c>
      <c r="E55" s="204">
        <v>367</v>
      </c>
    </row>
    <row r="56" spans="1:5" ht="15.75">
      <c r="A56" s="4"/>
      <c r="B56" s="4"/>
      <c r="C56" s="231" t="s">
        <v>358</v>
      </c>
      <c r="D56" s="229" t="s">
        <v>359</v>
      </c>
      <c r="E56" s="204">
        <v>4761</v>
      </c>
    </row>
    <row r="57" spans="1:5" ht="15.75">
      <c r="A57" s="4"/>
      <c r="B57" s="4"/>
      <c r="C57" s="5" t="s">
        <v>105</v>
      </c>
      <c r="D57" s="5" t="s">
        <v>112</v>
      </c>
      <c r="E57" s="204">
        <v>3000</v>
      </c>
    </row>
    <row r="58" spans="1:5" ht="15.75">
      <c r="A58" s="4"/>
      <c r="B58" s="4"/>
      <c r="C58" s="5" t="s">
        <v>106</v>
      </c>
      <c r="D58" s="5" t="s">
        <v>113</v>
      </c>
      <c r="E58" s="204">
        <v>5505</v>
      </c>
    </row>
    <row r="59" spans="1:5" ht="15.75">
      <c r="A59" s="4"/>
      <c r="B59" s="4"/>
      <c r="C59" s="5"/>
      <c r="D59" s="5"/>
      <c r="E59" s="204"/>
    </row>
    <row r="60" spans="1:5" s="14" customFormat="1" ht="47.25">
      <c r="A60" s="4"/>
      <c r="B60" s="4" t="s">
        <v>283</v>
      </c>
      <c r="C60" s="4"/>
      <c r="D60" s="4" t="s">
        <v>374</v>
      </c>
      <c r="E60" s="177">
        <f>E62</f>
        <v>7000</v>
      </c>
    </row>
    <row r="61" spans="1:5" ht="15.75">
      <c r="A61" s="4"/>
      <c r="B61" s="4"/>
      <c r="C61" s="4"/>
      <c r="D61" s="4"/>
      <c r="E61" s="171"/>
    </row>
    <row r="62" spans="1:5" ht="15.75">
      <c r="A62" s="5"/>
      <c r="B62" s="5"/>
      <c r="C62" s="5" t="s">
        <v>163</v>
      </c>
      <c r="D62" s="5" t="s">
        <v>165</v>
      </c>
      <c r="E62" s="171">
        <v>7000</v>
      </c>
    </row>
    <row r="63" spans="1:5" ht="15.75">
      <c r="A63" s="5"/>
      <c r="B63" s="5"/>
      <c r="C63" s="5"/>
      <c r="D63" s="5"/>
      <c r="E63" s="40"/>
    </row>
    <row r="64" spans="1:5" s="14" customFormat="1" ht="31.5">
      <c r="A64" s="4"/>
      <c r="B64" s="4" t="s">
        <v>269</v>
      </c>
      <c r="C64" s="4"/>
      <c r="D64" s="4" t="s">
        <v>166</v>
      </c>
      <c r="E64" s="232">
        <f>E66</f>
        <v>80000</v>
      </c>
    </row>
    <row r="65" spans="1:5" ht="15.75">
      <c r="A65" s="40"/>
      <c r="B65" s="40"/>
      <c r="C65" s="40"/>
      <c r="D65" s="5"/>
      <c r="E65" s="211"/>
    </row>
    <row r="66" spans="1:5" ht="15.75">
      <c r="A66" s="5"/>
      <c r="B66" s="5"/>
      <c r="C66" s="5" t="s">
        <v>148</v>
      </c>
      <c r="D66" s="5" t="s">
        <v>153</v>
      </c>
      <c r="E66" s="211">
        <v>80000</v>
      </c>
    </row>
    <row r="67" spans="1:5" ht="15.75">
      <c r="A67" s="34"/>
      <c r="B67" s="34"/>
      <c r="C67" s="34"/>
      <c r="D67" s="34"/>
      <c r="E67" s="275"/>
    </row>
    <row r="68" spans="1:5" ht="30.75" customHeight="1">
      <c r="A68" s="322" t="s">
        <v>319</v>
      </c>
      <c r="B68" s="323"/>
      <c r="C68" s="323"/>
      <c r="D68" s="324"/>
      <c r="E68" s="96">
        <f>SUM(E10,E24,E31,E48)</f>
        <v>1232072</v>
      </c>
    </row>
    <row r="69" ht="16.5" customHeight="1"/>
  </sheetData>
  <mergeCells count="4">
    <mergeCell ref="A7:E7"/>
    <mergeCell ref="A46:E46"/>
    <mergeCell ref="A1:E1"/>
    <mergeCell ref="A68:D68"/>
  </mergeCells>
  <printOptions horizontalCentered="1"/>
  <pageMargins left="0.7874015748031497" right="0.3937007874015748" top="0.3937007874015748" bottom="0.3937007874015748" header="0.5118110236220472" footer="0.5118110236220472"/>
  <pageSetup firstPageNumber="23" useFirstPageNumber="1" horizontalDpi="300" verticalDpi="3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C6" sqref="C6:D6"/>
    </sheetView>
  </sheetViews>
  <sheetFormatPr defaultColWidth="9.00390625" defaultRowHeight="12.75"/>
  <cols>
    <col min="1" max="1" width="5.875" style="10" customWidth="1"/>
    <col min="2" max="2" width="41.75390625" style="0" customWidth="1"/>
    <col min="3" max="3" width="10.25390625" style="0" customWidth="1"/>
    <col min="4" max="4" width="17.00390625" style="0" customWidth="1"/>
  </cols>
  <sheetData>
    <row r="1" spans="1:4" ht="12.75">
      <c r="A1" s="327"/>
      <c r="B1" s="318"/>
      <c r="C1" s="318"/>
      <c r="D1" s="318"/>
    </row>
    <row r="2" spans="1:4" ht="12.75">
      <c r="A2" s="262"/>
      <c r="B2" s="16"/>
      <c r="C2" s="16"/>
      <c r="D2" s="16"/>
    </row>
    <row r="3" spans="1:5" ht="12.75">
      <c r="A3" s="262"/>
      <c r="B3" s="16"/>
      <c r="C3" s="363" t="s">
        <v>434</v>
      </c>
      <c r="D3" s="363"/>
      <c r="E3" s="277"/>
    </row>
    <row r="4" spans="1:5" ht="12.75">
      <c r="A4" s="262"/>
      <c r="B4" s="16"/>
      <c r="C4" s="349" t="s">
        <v>429</v>
      </c>
      <c r="D4" s="349"/>
      <c r="E4" s="277"/>
    </row>
    <row r="5" spans="3:4" ht="12.75">
      <c r="C5" s="349" t="s">
        <v>279</v>
      </c>
      <c r="D5" s="349"/>
    </row>
    <row r="6" spans="3:4" ht="12.75">
      <c r="C6" s="349" t="s">
        <v>430</v>
      </c>
      <c r="D6" s="349"/>
    </row>
    <row r="10" spans="1:4" ht="21.75" customHeight="1">
      <c r="A10" s="364" t="s">
        <v>200</v>
      </c>
      <c r="B10" s="354"/>
      <c r="C10" s="354"/>
      <c r="D10" s="354"/>
    </row>
    <row r="11" spans="1:4" ht="20.25">
      <c r="A11" s="55"/>
      <c r="B11" s="56"/>
      <c r="C11" s="56"/>
      <c r="D11" s="57"/>
    </row>
    <row r="12" spans="1:4" ht="31.5" customHeight="1">
      <c r="A12" s="353" t="s">
        <v>381</v>
      </c>
      <c r="B12" s="354"/>
      <c r="C12" s="354"/>
      <c r="D12" s="354"/>
    </row>
    <row r="14" ht="13.5" thickBot="1"/>
    <row r="15" spans="1:4" s="10" customFormat="1" ht="36" customHeight="1" thickBot="1" thickTop="1">
      <c r="A15" s="58" t="s">
        <v>189</v>
      </c>
      <c r="B15" s="355" t="s">
        <v>311</v>
      </c>
      <c r="C15" s="356"/>
      <c r="D15" s="62" t="s">
        <v>201</v>
      </c>
    </row>
    <row r="16" spans="1:4" ht="19.5" customHeight="1" thickTop="1">
      <c r="A16" s="59" t="s">
        <v>190</v>
      </c>
      <c r="B16" s="361" t="s">
        <v>274</v>
      </c>
      <c r="C16" s="362"/>
      <c r="D16" s="97"/>
    </row>
    <row r="17" spans="1:4" ht="19.5" customHeight="1">
      <c r="A17" s="60"/>
      <c r="B17" s="368"/>
      <c r="C17" s="343"/>
      <c r="D17" s="98"/>
    </row>
    <row r="18" spans="1:4" ht="19.5" customHeight="1">
      <c r="A18" s="60" t="s">
        <v>191</v>
      </c>
      <c r="B18" s="319" t="s">
        <v>192</v>
      </c>
      <c r="C18" s="343"/>
      <c r="D18" s="99">
        <f>SUM(D20:D21)</f>
        <v>4519070</v>
      </c>
    </row>
    <row r="19" spans="1:4" ht="19.5" customHeight="1">
      <c r="A19" s="60"/>
      <c r="B19" s="319" t="s">
        <v>193</v>
      </c>
      <c r="C19" s="343"/>
      <c r="D19" s="98"/>
    </row>
    <row r="20" spans="1:4" ht="19.5" customHeight="1">
      <c r="A20" s="60"/>
      <c r="B20" s="319" t="s">
        <v>392</v>
      </c>
      <c r="C20" s="343"/>
      <c r="D20" s="99">
        <v>3203204</v>
      </c>
    </row>
    <row r="21" spans="1:4" ht="19.5" customHeight="1">
      <c r="A21" s="60"/>
      <c r="B21" s="13" t="s">
        <v>393</v>
      </c>
      <c r="C21" s="162"/>
      <c r="D21" s="99">
        <v>1315866</v>
      </c>
    </row>
    <row r="22" spans="1:4" ht="18.75" customHeight="1">
      <c r="A22" s="61"/>
      <c r="B22" s="344" t="s">
        <v>408</v>
      </c>
      <c r="C22" s="345"/>
      <c r="D22" s="100">
        <v>400000</v>
      </c>
    </row>
    <row r="23" spans="1:4" ht="15.75">
      <c r="A23" s="346"/>
      <c r="B23" s="347"/>
      <c r="C23" s="348"/>
      <c r="D23" s="101"/>
    </row>
    <row r="24" spans="1:4" ht="15.75">
      <c r="A24" s="369" t="s">
        <v>194</v>
      </c>
      <c r="B24" s="370"/>
      <c r="C24" s="343"/>
      <c r="D24" s="101">
        <f>SUM(D18,D22)</f>
        <v>4919070</v>
      </c>
    </row>
    <row r="25" spans="1:4" ht="15.75">
      <c r="A25" s="357"/>
      <c r="B25" s="358"/>
      <c r="C25" s="359"/>
      <c r="D25" s="100"/>
    </row>
    <row r="26" spans="1:4" ht="19.5" customHeight="1">
      <c r="A26" s="60" t="s">
        <v>195</v>
      </c>
      <c r="B26" s="360" t="s">
        <v>196</v>
      </c>
      <c r="C26" s="348"/>
      <c r="D26" s="102"/>
    </row>
    <row r="27" spans="1:4" ht="19.5" customHeight="1">
      <c r="A27" s="60"/>
      <c r="B27" s="319"/>
      <c r="C27" s="343"/>
      <c r="D27" s="102"/>
    </row>
    <row r="28" spans="1:4" ht="19.5" customHeight="1">
      <c r="A28" s="60" t="s">
        <v>191</v>
      </c>
      <c r="B28" s="319" t="s">
        <v>197</v>
      </c>
      <c r="C28" s="343"/>
      <c r="D28" s="99">
        <v>4888482</v>
      </c>
    </row>
    <row r="29" spans="1:4" ht="19.5" customHeight="1">
      <c r="A29" s="61"/>
      <c r="B29" s="371" t="s">
        <v>198</v>
      </c>
      <c r="C29" s="359"/>
      <c r="D29" s="100"/>
    </row>
    <row r="30" spans="1:4" ht="12" customHeight="1">
      <c r="A30" s="372"/>
      <c r="B30" s="373"/>
      <c r="C30" s="348"/>
      <c r="D30" s="102"/>
    </row>
    <row r="31" spans="1:4" ht="28.5" customHeight="1">
      <c r="A31" s="365" t="s">
        <v>199</v>
      </c>
      <c r="B31" s="366"/>
      <c r="C31" s="367"/>
      <c r="D31" s="101">
        <f>SUM(D28:D30)</f>
        <v>4888482</v>
      </c>
    </row>
    <row r="32" spans="1:4" ht="12" customHeight="1" thickBot="1">
      <c r="A32" s="350"/>
      <c r="B32" s="351"/>
      <c r="C32" s="352"/>
      <c r="D32" s="103"/>
    </row>
    <row r="33" spans="1:4" ht="45" customHeight="1" thickTop="1">
      <c r="A33" s="325" t="s">
        <v>420</v>
      </c>
      <c r="B33" s="325"/>
      <c r="C33" s="325"/>
      <c r="D33" s="325"/>
    </row>
    <row r="34" spans="1:4" ht="12.75">
      <c r="A34" s="326"/>
      <c r="B34" s="326"/>
      <c r="C34" s="326"/>
      <c r="D34" s="326"/>
    </row>
  </sheetData>
  <mergeCells count="26">
    <mergeCell ref="A31:C31"/>
    <mergeCell ref="B17:C17"/>
    <mergeCell ref="B18:C18"/>
    <mergeCell ref="A24:C24"/>
    <mergeCell ref="B29:C29"/>
    <mergeCell ref="A30:C30"/>
    <mergeCell ref="B27:C27"/>
    <mergeCell ref="B28:C28"/>
    <mergeCell ref="C3:D3"/>
    <mergeCell ref="C4:D4"/>
    <mergeCell ref="C6:D6"/>
    <mergeCell ref="A10:D10"/>
    <mergeCell ref="B15:C15"/>
    <mergeCell ref="A25:C25"/>
    <mergeCell ref="B26:C26"/>
    <mergeCell ref="B16:C16"/>
    <mergeCell ref="A33:D33"/>
    <mergeCell ref="A34:D34"/>
    <mergeCell ref="A1:D1"/>
    <mergeCell ref="B20:C20"/>
    <mergeCell ref="B22:C22"/>
    <mergeCell ref="A23:C23"/>
    <mergeCell ref="B19:C19"/>
    <mergeCell ref="C5:D5"/>
    <mergeCell ref="A32:C32"/>
    <mergeCell ref="A12:D12"/>
  </mergeCells>
  <printOptions horizontalCentered="1"/>
  <pageMargins left="0.7874015748031497" right="0.7874015748031497" top="0.7874015748031497" bottom="0.984251968503937" header="0.5118110236220472" footer="0.5118110236220472"/>
  <pageSetup firstPageNumber="25" useFirstPageNumber="1" horizontalDpi="300" verticalDpi="3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85" zoomScaleSheetLayoutView="85" workbookViewId="0" topLeftCell="A3">
      <selection activeCell="A1" sqref="A1:E1"/>
    </sheetView>
  </sheetViews>
  <sheetFormatPr defaultColWidth="9.00390625" defaultRowHeight="12.75"/>
  <cols>
    <col min="1" max="1" width="5.25390625" style="57" customWidth="1"/>
    <col min="2" max="2" width="11.125" style="57" customWidth="1"/>
    <col min="3" max="3" width="41.625" style="57" customWidth="1"/>
    <col min="4" max="4" width="11.00390625" style="57" customWidth="1"/>
    <col min="5" max="5" width="16.25390625" style="57" customWidth="1"/>
    <col min="6" max="16384" width="9.125" style="57" customWidth="1"/>
  </cols>
  <sheetData>
    <row r="1" spans="1:5" ht="12.75">
      <c r="A1" s="376"/>
      <c r="B1" s="376"/>
      <c r="C1" s="376"/>
      <c r="D1" s="376"/>
      <c r="E1" s="376"/>
    </row>
    <row r="2" spans="1:6" ht="12.75">
      <c r="A2" s="278"/>
      <c r="B2" s="278"/>
      <c r="C2" s="278"/>
      <c r="D2" s="381" t="s">
        <v>402</v>
      </c>
      <c r="E2" s="381"/>
      <c r="F2" s="277"/>
    </row>
    <row r="3" spans="1:6" ht="12.75">
      <c r="A3" s="278"/>
      <c r="B3" s="278"/>
      <c r="C3" s="278"/>
      <c r="D3" s="349" t="s">
        <v>429</v>
      </c>
      <c r="E3" s="349"/>
      <c r="F3" s="277"/>
    </row>
    <row r="4" spans="1:5" ht="12.75">
      <c r="A4" s="278"/>
      <c r="B4" s="278"/>
      <c r="C4" s="278"/>
      <c r="D4" s="349" t="s">
        <v>279</v>
      </c>
      <c r="E4" s="349"/>
    </row>
    <row r="5" spans="4:5" ht="12.75">
      <c r="D5" s="349" t="s">
        <v>430</v>
      </c>
      <c r="E5" s="349"/>
    </row>
    <row r="6" spans="4:5" ht="12.75">
      <c r="D6" s="63"/>
      <c r="E6" s="63"/>
    </row>
    <row r="7" spans="4:5" ht="12.75">
      <c r="D7" s="63"/>
      <c r="E7" s="63"/>
    </row>
    <row r="8" spans="4:5" ht="12.75">
      <c r="D8" s="63"/>
      <c r="E8" s="63"/>
    </row>
    <row r="9" spans="4:5" ht="12.75">
      <c r="D9" s="63"/>
      <c r="E9" s="63"/>
    </row>
    <row r="10" spans="2:5" ht="20.25">
      <c r="B10" s="380" t="s">
        <v>361</v>
      </c>
      <c r="C10" s="380"/>
      <c r="D10" s="380"/>
      <c r="E10" s="380"/>
    </row>
    <row r="11" spans="2:5" ht="30" customHeight="1">
      <c r="B11" s="379" t="s">
        <v>382</v>
      </c>
      <c r="C11" s="379"/>
      <c r="D11" s="379"/>
      <c r="E11" s="379"/>
    </row>
    <row r="12" ht="13.5" thickBot="1"/>
    <row r="13" spans="1:5" ht="48" customHeight="1" thickBot="1" thickTop="1">
      <c r="A13" s="76" t="s">
        <v>189</v>
      </c>
      <c r="B13" s="77" t="s">
        <v>202</v>
      </c>
      <c r="C13" s="390" t="s">
        <v>0</v>
      </c>
      <c r="D13" s="391"/>
      <c r="E13" s="78" t="s">
        <v>238</v>
      </c>
    </row>
    <row r="14" spans="1:5" ht="24" customHeight="1" thickTop="1">
      <c r="A14" s="79" t="s">
        <v>191</v>
      </c>
      <c r="B14" s="80"/>
      <c r="C14" s="388" t="s">
        <v>203</v>
      </c>
      <c r="D14" s="389"/>
      <c r="E14" s="104">
        <v>24571</v>
      </c>
    </row>
    <row r="15" spans="1:5" ht="24" customHeight="1">
      <c r="A15" s="81" t="s">
        <v>204</v>
      </c>
      <c r="B15" s="65"/>
      <c r="C15" s="377" t="s">
        <v>205</v>
      </c>
      <c r="D15" s="378"/>
      <c r="E15" s="106">
        <f>E17</f>
        <v>5000</v>
      </c>
    </row>
    <row r="16" spans="1:5" ht="15.75">
      <c r="A16" s="81"/>
      <c r="B16" s="65"/>
      <c r="C16" s="397"/>
      <c r="D16" s="343"/>
      <c r="E16" s="105"/>
    </row>
    <row r="17" spans="1:5" s="74" customFormat="1" ht="30.75" customHeight="1">
      <c r="A17" s="82"/>
      <c r="B17" s="67" t="s">
        <v>170</v>
      </c>
      <c r="C17" s="396" t="s">
        <v>206</v>
      </c>
      <c r="D17" s="378"/>
      <c r="E17" s="116">
        <f>E19</f>
        <v>5000</v>
      </c>
    </row>
    <row r="18" spans="1:5" s="74" customFormat="1" ht="15.75" customHeight="1">
      <c r="A18" s="82"/>
      <c r="B18" s="67"/>
      <c r="C18" s="72"/>
      <c r="D18" s="71"/>
      <c r="E18" s="106"/>
    </row>
    <row r="19" spans="1:5" s="75" customFormat="1" ht="15.75">
      <c r="A19" s="83"/>
      <c r="B19" s="68" t="s">
        <v>211</v>
      </c>
      <c r="C19" s="374" t="s">
        <v>207</v>
      </c>
      <c r="D19" s="375"/>
      <c r="E19" s="107">
        <f>SUM(E21:E22)</f>
        <v>5000</v>
      </c>
    </row>
    <row r="20" spans="1:5" s="75" customFormat="1" ht="15.75">
      <c r="A20" s="83"/>
      <c r="B20" s="68"/>
      <c r="C20" s="69"/>
      <c r="D20" s="70"/>
      <c r="E20" s="107"/>
    </row>
    <row r="21" spans="1:5" ht="15.75">
      <c r="A21" s="81"/>
      <c r="B21" s="65" t="s">
        <v>322</v>
      </c>
      <c r="C21" s="397" t="s">
        <v>207</v>
      </c>
      <c r="D21" s="343"/>
      <c r="E21" s="105">
        <v>5000</v>
      </c>
    </row>
    <row r="22" spans="1:5" ht="15.75">
      <c r="A22" s="164"/>
      <c r="B22" s="166"/>
      <c r="C22" s="165"/>
      <c r="D22" s="162"/>
      <c r="E22" s="105"/>
    </row>
    <row r="23" spans="1:5" ht="15.75">
      <c r="A23" s="382" t="s">
        <v>208</v>
      </c>
      <c r="B23" s="392"/>
      <c r="C23" s="392"/>
      <c r="D23" s="393"/>
      <c r="E23" s="110">
        <f>E17</f>
        <v>5000</v>
      </c>
    </row>
    <row r="24" spans="1:5" ht="15.75">
      <c r="A24" s="382" t="s">
        <v>217</v>
      </c>
      <c r="B24" s="394"/>
      <c r="C24" s="394"/>
      <c r="D24" s="395"/>
      <c r="E24" s="160">
        <f>SUM(E14+E15)</f>
        <v>29571</v>
      </c>
    </row>
    <row r="25" spans="1:5" ht="24" customHeight="1">
      <c r="A25" s="81" t="s">
        <v>209</v>
      </c>
      <c r="B25" s="65"/>
      <c r="C25" s="377" t="s">
        <v>210</v>
      </c>
      <c r="D25" s="378"/>
      <c r="E25" s="106">
        <f>E27</f>
        <v>20000</v>
      </c>
    </row>
    <row r="26" spans="1:5" ht="15.75">
      <c r="A26" s="81"/>
      <c r="B26" s="65"/>
      <c r="C26" s="397"/>
      <c r="D26" s="343"/>
      <c r="E26" s="105"/>
    </row>
    <row r="27" spans="1:5" s="74" customFormat="1" ht="32.25" customHeight="1">
      <c r="A27" s="82"/>
      <c r="B27" s="67" t="s">
        <v>170</v>
      </c>
      <c r="C27" s="396" t="s">
        <v>89</v>
      </c>
      <c r="D27" s="400"/>
      <c r="E27" s="109">
        <f>E29</f>
        <v>20000</v>
      </c>
    </row>
    <row r="28" spans="1:5" s="74" customFormat="1" ht="15.75" customHeight="1">
      <c r="A28" s="82"/>
      <c r="B28" s="67"/>
      <c r="C28" s="72"/>
      <c r="D28" s="73"/>
      <c r="E28" s="106"/>
    </row>
    <row r="29" spans="1:5" s="75" customFormat="1" ht="15.75">
      <c r="A29" s="83"/>
      <c r="B29" s="68" t="s">
        <v>211</v>
      </c>
      <c r="C29" s="374" t="s">
        <v>212</v>
      </c>
      <c r="D29" s="399"/>
      <c r="E29" s="107">
        <f>E31+E32</f>
        <v>20000</v>
      </c>
    </row>
    <row r="30" spans="1:5" ht="15.75">
      <c r="A30" s="81"/>
      <c r="B30" s="65"/>
      <c r="C30" s="397"/>
      <c r="D30" s="343"/>
      <c r="E30" s="105"/>
    </row>
    <row r="31" spans="1:5" ht="15.75">
      <c r="A31" s="81"/>
      <c r="B31" s="65" t="s">
        <v>105</v>
      </c>
      <c r="C31" s="397" t="s">
        <v>213</v>
      </c>
      <c r="D31" s="343"/>
      <c r="E31" s="105">
        <v>15000</v>
      </c>
    </row>
    <row r="32" spans="1:5" ht="15.75">
      <c r="A32" s="81"/>
      <c r="B32" s="65" t="s">
        <v>106</v>
      </c>
      <c r="C32" s="397" t="s">
        <v>214</v>
      </c>
      <c r="D32" s="343"/>
      <c r="E32" s="105">
        <v>5000</v>
      </c>
    </row>
    <row r="33" spans="1:5" ht="15.75">
      <c r="A33" s="382" t="s">
        <v>208</v>
      </c>
      <c r="B33" s="383"/>
      <c r="C33" s="383"/>
      <c r="D33" s="384"/>
      <c r="E33" s="110">
        <f>E27</f>
        <v>20000</v>
      </c>
    </row>
    <row r="34" spans="1:5" ht="24" customHeight="1" thickBot="1">
      <c r="A34" s="84" t="s">
        <v>215</v>
      </c>
      <c r="B34" s="85"/>
      <c r="C34" s="398" t="s">
        <v>216</v>
      </c>
      <c r="D34" s="348"/>
      <c r="E34" s="108">
        <v>9571</v>
      </c>
    </row>
    <row r="35" spans="1:5" s="66" customFormat="1" ht="17.25" thickBot="1" thickTop="1">
      <c r="A35" s="385" t="s">
        <v>218</v>
      </c>
      <c r="B35" s="386"/>
      <c r="C35" s="386"/>
      <c r="D35" s="387"/>
      <c r="E35" s="111">
        <f>SUM(E25+E34)</f>
        <v>29571</v>
      </c>
    </row>
    <row r="36" spans="1:5" ht="13.5" thickTop="1">
      <c r="A36" s="55"/>
      <c r="E36" s="64"/>
    </row>
    <row r="37" ht="12.75">
      <c r="A37" s="55"/>
    </row>
    <row r="38" ht="12.75">
      <c r="A38" s="55"/>
    </row>
    <row r="39" ht="12.75">
      <c r="A39" s="55"/>
    </row>
  </sheetData>
  <mergeCells count="26">
    <mergeCell ref="C31:D31"/>
    <mergeCell ref="C30:D30"/>
    <mergeCell ref="C29:D29"/>
    <mergeCell ref="C21:D21"/>
    <mergeCell ref="C27:D27"/>
    <mergeCell ref="C26:D26"/>
    <mergeCell ref="C25:D25"/>
    <mergeCell ref="A33:D33"/>
    <mergeCell ref="A35:D35"/>
    <mergeCell ref="C14:D14"/>
    <mergeCell ref="C13:D13"/>
    <mergeCell ref="A23:D23"/>
    <mergeCell ref="A24:D24"/>
    <mergeCell ref="C17:D17"/>
    <mergeCell ref="C16:D16"/>
    <mergeCell ref="C34:D34"/>
    <mergeCell ref="C32:D32"/>
    <mergeCell ref="C19:D19"/>
    <mergeCell ref="D5:E5"/>
    <mergeCell ref="A1:E1"/>
    <mergeCell ref="C15:D15"/>
    <mergeCell ref="B11:E11"/>
    <mergeCell ref="B10:E10"/>
    <mergeCell ref="D4:E4"/>
    <mergeCell ref="D2:E2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workbookViewId="0" topLeftCell="A16">
      <selection activeCell="A2" sqref="A2:C2"/>
    </sheetView>
  </sheetViews>
  <sheetFormatPr defaultColWidth="9.00390625" defaultRowHeight="15.75" customHeight="1"/>
  <cols>
    <col min="1" max="1" width="5.125" style="10" customWidth="1"/>
    <col min="2" max="2" width="71.875" style="0" customWidth="1"/>
    <col min="3" max="3" width="13.875" style="0" customWidth="1"/>
  </cols>
  <sheetData>
    <row r="1" spans="1:3" ht="23.25" customHeight="1">
      <c r="A1" s="327"/>
      <c r="B1" s="327"/>
      <c r="C1" s="327"/>
    </row>
    <row r="2" spans="1:3" ht="31.5" customHeight="1" thickBot="1">
      <c r="A2" s="329" t="s">
        <v>422</v>
      </c>
      <c r="B2" s="401"/>
      <c r="C2" s="401"/>
    </row>
    <row r="3" spans="1:3" ht="13.5" customHeight="1" thickTop="1">
      <c r="A3" s="404" t="s">
        <v>189</v>
      </c>
      <c r="B3" s="406" t="s">
        <v>219</v>
      </c>
      <c r="C3" s="402" t="s">
        <v>394</v>
      </c>
    </row>
    <row r="4" spans="1:3" ht="15" customHeight="1" thickBot="1">
      <c r="A4" s="405"/>
      <c r="B4" s="407"/>
      <c r="C4" s="403"/>
    </row>
    <row r="5" spans="1:3" s="51" customFormat="1" ht="9.75" customHeight="1" thickTop="1">
      <c r="A5" s="233">
        <v>1</v>
      </c>
      <c r="B5" s="234">
        <v>2</v>
      </c>
      <c r="C5" s="234">
        <v>3</v>
      </c>
    </row>
    <row r="6" spans="1:3" ht="15.75">
      <c r="A6" s="87" t="s">
        <v>220</v>
      </c>
      <c r="B6" s="6" t="s">
        <v>221</v>
      </c>
      <c r="C6" s="22">
        <f>SUM(C8:C13)</f>
        <v>1906825</v>
      </c>
    </row>
    <row r="7" spans="1:3" ht="15">
      <c r="A7" s="218"/>
      <c r="B7" s="219" t="s">
        <v>222</v>
      </c>
      <c r="C7" s="220"/>
    </row>
    <row r="8" spans="1:3" ht="30">
      <c r="A8" s="221" t="s">
        <v>191</v>
      </c>
      <c r="B8" s="219" t="s">
        <v>239</v>
      </c>
      <c r="C8" s="220">
        <v>1052815</v>
      </c>
    </row>
    <row r="9" spans="1:3" ht="30">
      <c r="A9" s="221" t="s">
        <v>204</v>
      </c>
      <c r="B9" s="219" t="s">
        <v>388</v>
      </c>
      <c r="C9" s="220">
        <v>82064</v>
      </c>
    </row>
    <row r="10" spans="1:3" ht="15">
      <c r="A10" s="222" t="s">
        <v>209</v>
      </c>
      <c r="B10" s="219" t="s">
        <v>229</v>
      </c>
      <c r="C10" s="220">
        <v>98080</v>
      </c>
    </row>
    <row r="11" spans="1:3" ht="15">
      <c r="A11" s="222" t="s">
        <v>215</v>
      </c>
      <c r="B11" s="219" t="s">
        <v>230</v>
      </c>
      <c r="C11" s="220">
        <v>67787</v>
      </c>
    </row>
    <row r="12" spans="1:3" ht="30">
      <c r="A12" s="221" t="s">
        <v>223</v>
      </c>
      <c r="B12" s="219" t="s">
        <v>231</v>
      </c>
      <c r="C12" s="220">
        <v>50650</v>
      </c>
    </row>
    <row r="13" spans="1:3" ht="15">
      <c r="A13" s="222" t="s">
        <v>224</v>
      </c>
      <c r="B13" s="219" t="s">
        <v>232</v>
      </c>
      <c r="C13" s="220">
        <v>555429</v>
      </c>
    </row>
    <row r="14" spans="1:3" ht="15.75">
      <c r="A14" s="113" t="s">
        <v>225</v>
      </c>
      <c r="B14" s="6" t="s">
        <v>233</v>
      </c>
      <c r="C14" s="22">
        <f>SUM(C16:C17)</f>
        <v>4994865</v>
      </c>
    </row>
    <row r="15" spans="1:3" ht="15.75">
      <c r="A15" s="60"/>
      <c r="B15" s="219" t="s">
        <v>222</v>
      </c>
      <c r="C15" s="220"/>
    </row>
    <row r="16" spans="1:3" ht="15">
      <c r="A16" s="89"/>
      <c r="B16" s="219" t="s">
        <v>317</v>
      </c>
      <c r="C16" s="220">
        <v>3074900</v>
      </c>
    </row>
    <row r="17" spans="1:3" ht="15.75">
      <c r="A17" s="87"/>
      <c r="B17" s="219" t="s">
        <v>318</v>
      </c>
      <c r="C17" s="220">
        <v>1919965</v>
      </c>
    </row>
    <row r="18" spans="1:3" ht="31.5">
      <c r="A18" s="113" t="s">
        <v>226</v>
      </c>
      <c r="B18" s="161" t="s">
        <v>234</v>
      </c>
      <c r="C18" s="22">
        <f>C20+C21</f>
        <v>852989</v>
      </c>
    </row>
    <row r="19" spans="1:3" ht="15.75">
      <c r="A19" s="87"/>
      <c r="B19" s="219" t="s">
        <v>222</v>
      </c>
      <c r="C19" s="220"/>
    </row>
    <row r="20" spans="1:3" ht="30">
      <c r="A20" s="87"/>
      <c r="B20" s="223" t="s">
        <v>389</v>
      </c>
      <c r="C20" s="220">
        <v>848989</v>
      </c>
    </row>
    <row r="21" spans="1:3" ht="45">
      <c r="A21" s="87"/>
      <c r="B21" s="223" t="s">
        <v>284</v>
      </c>
      <c r="C21" s="220">
        <v>4000</v>
      </c>
    </row>
    <row r="22" spans="1:3" ht="15.75">
      <c r="A22" s="87" t="s">
        <v>227</v>
      </c>
      <c r="B22" s="6" t="s">
        <v>235</v>
      </c>
      <c r="C22" s="22">
        <f>SUM(C24:C27)</f>
        <v>2578780</v>
      </c>
    </row>
    <row r="23" spans="1:3" ht="15.75">
      <c r="A23" s="87"/>
      <c r="B23" s="219" t="s">
        <v>222</v>
      </c>
      <c r="C23" s="224"/>
    </row>
    <row r="24" spans="1:3" ht="30">
      <c r="A24" s="87"/>
      <c r="B24" s="225" t="s">
        <v>240</v>
      </c>
      <c r="C24" s="226">
        <v>1232072</v>
      </c>
    </row>
    <row r="25" spans="1:3" ht="30">
      <c r="A25" s="87"/>
      <c r="B25" s="219" t="s">
        <v>356</v>
      </c>
      <c r="C25" s="220">
        <v>100000</v>
      </c>
    </row>
    <row r="26" spans="1:3" ht="15.75">
      <c r="A26" s="87"/>
      <c r="B26" s="219" t="s">
        <v>424</v>
      </c>
      <c r="C26" s="220">
        <v>591005</v>
      </c>
    </row>
    <row r="27" spans="1:3" ht="15.75">
      <c r="A27" s="87"/>
      <c r="B27" s="219" t="s">
        <v>423</v>
      </c>
      <c r="C27" s="220">
        <v>655703</v>
      </c>
    </row>
    <row r="28" spans="1:3" ht="31.5">
      <c r="A28" s="113" t="s">
        <v>228</v>
      </c>
      <c r="B28" s="6" t="s">
        <v>236</v>
      </c>
      <c r="C28" s="22">
        <f>SUM(C29:C33)</f>
        <v>4873348</v>
      </c>
    </row>
    <row r="29" spans="1:3" ht="30">
      <c r="A29" s="163"/>
      <c r="B29" s="212" t="s">
        <v>357</v>
      </c>
      <c r="C29" s="220">
        <v>275800</v>
      </c>
    </row>
    <row r="30" spans="1:3" ht="45">
      <c r="A30" s="163"/>
      <c r="B30" s="212" t="s">
        <v>425</v>
      </c>
      <c r="C30" s="220">
        <v>2057220</v>
      </c>
    </row>
    <row r="31" spans="1:3" ht="30">
      <c r="A31" s="163"/>
      <c r="B31" s="212" t="s">
        <v>426</v>
      </c>
      <c r="C31" s="220">
        <v>2403328</v>
      </c>
    </row>
    <row r="32" spans="1:3" ht="15.75">
      <c r="A32" s="163"/>
      <c r="B32" s="212" t="s">
        <v>427</v>
      </c>
      <c r="C32" s="220">
        <v>6000</v>
      </c>
    </row>
    <row r="33" spans="1:3" ht="30.75" thickBot="1">
      <c r="A33" s="163"/>
      <c r="B33" s="227" t="s">
        <v>370</v>
      </c>
      <c r="C33" s="220">
        <v>131000</v>
      </c>
    </row>
    <row r="34" spans="1:3" ht="17.25" thickBot="1" thickTop="1">
      <c r="A34" s="88"/>
      <c r="B34" s="86" t="s">
        <v>237</v>
      </c>
      <c r="C34" s="112">
        <f>SUM(C6+C14+C18+C22+C28)</f>
        <v>15206807</v>
      </c>
    </row>
    <row r="35" ht="15.75" customHeight="1" thickTop="1"/>
  </sheetData>
  <mergeCells count="5">
    <mergeCell ref="A1:C1"/>
    <mergeCell ref="A2:C2"/>
    <mergeCell ref="C3:C4"/>
    <mergeCell ref="A3:A4"/>
    <mergeCell ref="B3:B4"/>
  </mergeCells>
  <printOptions horizontalCentered="1"/>
  <pageMargins left="0.7874015748031497" right="0.3937007874015748" top="0.3937007874015748" bottom="0.3937007874015748" header="0.5118110236220472" footer="0.5118110236220472"/>
  <pageSetup firstPageNumber="34" useFirstPageNumber="1" horizontalDpi="300" verticalDpi="3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5" zoomScaleSheetLayoutView="85" workbookViewId="0" topLeftCell="A1">
      <selection activeCell="A1" sqref="A1:E1"/>
    </sheetView>
  </sheetViews>
  <sheetFormatPr defaultColWidth="9.00390625" defaultRowHeight="15.75" customHeight="1"/>
  <cols>
    <col min="1" max="1" width="6.375" style="10" customWidth="1"/>
    <col min="2" max="2" width="49.125" style="0" customWidth="1"/>
    <col min="3" max="4" width="12.75390625" style="0" customWidth="1"/>
    <col min="5" max="5" width="10.625" style="0" customWidth="1"/>
  </cols>
  <sheetData>
    <row r="1" spans="1:5" ht="15.75" customHeight="1">
      <c r="A1" s="327"/>
      <c r="B1" s="327"/>
      <c r="C1" s="327"/>
      <c r="D1" s="327"/>
      <c r="E1" s="327"/>
    </row>
    <row r="2" spans="1:5" ht="9.75" customHeight="1">
      <c r="A2" s="327"/>
      <c r="B2" s="327"/>
      <c r="C2" s="327"/>
      <c r="D2" s="327"/>
      <c r="E2" s="327"/>
    </row>
    <row r="3" spans="1:5" ht="35.25" customHeight="1" thickBot="1">
      <c r="A3" s="414" t="s">
        <v>421</v>
      </c>
      <c r="B3" s="415"/>
      <c r="C3" s="415"/>
      <c r="D3" s="415"/>
      <c r="E3" s="415"/>
    </row>
    <row r="4" spans="1:5" s="10" customFormat="1" ht="19.5" customHeight="1" thickTop="1">
      <c r="A4" s="410" t="s">
        <v>241</v>
      </c>
      <c r="B4" s="412" t="s">
        <v>242</v>
      </c>
      <c r="C4" s="412" t="s">
        <v>379</v>
      </c>
      <c r="D4" s="412" t="s">
        <v>383</v>
      </c>
      <c r="E4" s="416" t="s">
        <v>345</v>
      </c>
    </row>
    <row r="5" spans="1:5" s="10" customFormat="1" ht="22.5" customHeight="1" thickBot="1">
      <c r="A5" s="411"/>
      <c r="B5" s="413"/>
      <c r="C5" s="413"/>
      <c r="D5" s="420"/>
      <c r="E5" s="417"/>
    </row>
    <row r="6" spans="1:5" s="51" customFormat="1" ht="15" customHeight="1" thickTop="1">
      <c r="A6" s="90">
        <v>1</v>
      </c>
      <c r="B6" s="31">
        <v>2</v>
      </c>
      <c r="C6" s="250">
        <v>3</v>
      </c>
      <c r="D6" s="250">
        <v>4</v>
      </c>
      <c r="E6" s="251">
        <v>5</v>
      </c>
    </row>
    <row r="7" spans="1:5" ht="19.5" customHeight="1">
      <c r="A7" s="235" t="s">
        <v>260</v>
      </c>
      <c r="B7" s="219" t="s">
        <v>243</v>
      </c>
      <c r="C7" s="226">
        <v>120060</v>
      </c>
      <c r="D7" s="226">
        <v>249600</v>
      </c>
      <c r="E7" s="257">
        <f aca="true" t="shared" si="0" ref="E7:E33">(D7/C7)*100</f>
        <v>207.896051974013</v>
      </c>
    </row>
    <row r="8" spans="1:5" ht="19.5" customHeight="1">
      <c r="A8" s="235" t="s">
        <v>261</v>
      </c>
      <c r="B8" s="219" t="s">
        <v>244</v>
      </c>
      <c r="C8" s="226">
        <v>1000</v>
      </c>
      <c r="D8" s="226">
        <v>1000</v>
      </c>
      <c r="E8" s="257">
        <f t="shared" si="0"/>
        <v>100</v>
      </c>
    </row>
    <row r="9" spans="1:5" ht="19.5" customHeight="1">
      <c r="A9" s="235">
        <v>600</v>
      </c>
      <c r="B9" s="219" t="s">
        <v>245</v>
      </c>
      <c r="C9" s="226">
        <v>419760</v>
      </c>
      <c r="D9" s="226">
        <v>435000</v>
      </c>
      <c r="E9" s="257">
        <f t="shared" si="0"/>
        <v>103.63064608347628</v>
      </c>
    </row>
    <row r="10" spans="1:5" ht="19.5" customHeight="1">
      <c r="A10" s="235">
        <v>700</v>
      </c>
      <c r="B10" s="219" t="s">
        <v>246</v>
      </c>
      <c r="C10" s="226">
        <v>13000</v>
      </c>
      <c r="D10" s="226">
        <v>25000</v>
      </c>
      <c r="E10" s="257">
        <f t="shared" si="0"/>
        <v>192.30769230769232</v>
      </c>
    </row>
    <row r="11" spans="1:5" ht="19.5" customHeight="1">
      <c r="A11" s="235">
        <v>750</v>
      </c>
      <c r="B11" s="219" t="s">
        <v>247</v>
      </c>
      <c r="C11" s="226">
        <v>1083292</v>
      </c>
      <c r="D11" s="226">
        <v>1070398</v>
      </c>
      <c r="E11" s="257">
        <f t="shared" si="0"/>
        <v>98.80973920235726</v>
      </c>
    </row>
    <row r="12" spans="1:5" ht="36.75" customHeight="1">
      <c r="A12" s="236">
        <v>751</v>
      </c>
      <c r="B12" s="219" t="s">
        <v>248</v>
      </c>
      <c r="C12" s="226">
        <v>30957</v>
      </c>
      <c r="D12" s="226">
        <v>930</v>
      </c>
      <c r="E12" s="257">
        <f t="shared" si="0"/>
        <v>3.004167070452563</v>
      </c>
    </row>
    <row r="13" spans="1:5" ht="19.5" customHeight="1">
      <c r="A13" s="236">
        <v>754</v>
      </c>
      <c r="B13" s="219" t="s">
        <v>249</v>
      </c>
      <c r="C13" s="226">
        <v>125697</v>
      </c>
      <c r="D13" s="226">
        <v>155500</v>
      </c>
      <c r="E13" s="257">
        <f t="shared" si="0"/>
        <v>123.71019196957764</v>
      </c>
    </row>
    <row r="14" spans="1:5" ht="48.75" customHeight="1">
      <c r="A14" s="237" t="s">
        <v>277</v>
      </c>
      <c r="B14" s="238" t="s">
        <v>276</v>
      </c>
      <c r="C14" s="226">
        <v>39500</v>
      </c>
      <c r="D14" s="226">
        <v>36000</v>
      </c>
      <c r="E14" s="257">
        <f t="shared" si="0"/>
        <v>91.13924050632912</v>
      </c>
    </row>
    <row r="15" spans="1:5" ht="19.5" customHeight="1">
      <c r="A15" s="235">
        <v>757</v>
      </c>
      <c r="B15" s="219" t="s">
        <v>250</v>
      </c>
      <c r="C15" s="226">
        <v>90000</v>
      </c>
      <c r="D15" s="226">
        <v>103493</v>
      </c>
      <c r="E15" s="257">
        <f t="shared" si="0"/>
        <v>114.99222222222222</v>
      </c>
    </row>
    <row r="16" spans="1:5" ht="19.5" customHeight="1">
      <c r="A16" s="235">
        <v>758</v>
      </c>
      <c r="B16" s="219" t="s">
        <v>251</v>
      </c>
      <c r="C16" s="226"/>
      <c r="D16" s="226">
        <v>56000</v>
      </c>
      <c r="E16" s="257"/>
    </row>
    <row r="17" spans="1:5" ht="19.5" customHeight="1">
      <c r="A17" s="235">
        <v>801</v>
      </c>
      <c r="B17" s="219" t="s">
        <v>252</v>
      </c>
      <c r="C17" s="226">
        <v>4756354</v>
      </c>
      <c r="D17" s="226">
        <v>5023534</v>
      </c>
      <c r="E17" s="257">
        <f t="shared" si="0"/>
        <v>105.61732789443343</v>
      </c>
    </row>
    <row r="18" spans="1:5" ht="19.5" customHeight="1">
      <c r="A18" s="235">
        <v>851</v>
      </c>
      <c r="B18" s="219" t="s">
        <v>253</v>
      </c>
      <c r="C18" s="226">
        <v>98833</v>
      </c>
      <c r="D18" s="226">
        <v>132017</v>
      </c>
      <c r="E18" s="257">
        <f t="shared" si="0"/>
        <v>133.5758299353455</v>
      </c>
    </row>
    <row r="19" spans="1:5" ht="19.5" customHeight="1">
      <c r="A19" s="235" t="s">
        <v>395</v>
      </c>
      <c r="B19" s="219" t="s">
        <v>396</v>
      </c>
      <c r="C19" s="226">
        <v>1076296</v>
      </c>
      <c r="D19" s="226">
        <v>1523589</v>
      </c>
      <c r="E19" s="257">
        <f t="shared" si="0"/>
        <v>141.55854894935968</v>
      </c>
    </row>
    <row r="20" spans="1:5" ht="19.5" customHeight="1">
      <c r="A20" s="235">
        <v>854</v>
      </c>
      <c r="B20" s="219" t="s">
        <v>254</v>
      </c>
      <c r="C20" s="226">
        <v>371988</v>
      </c>
      <c r="D20" s="226">
        <v>368234</v>
      </c>
      <c r="E20" s="257">
        <f t="shared" si="0"/>
        <v>98.99082766110735</v>
      </c>
    </row>
    <row r="21" spans="1:5" ht="19.5" customHeight="1">
      <c r="A21" s="236">
        <v>900</v>
      </c>
      <c r="B21" s="219" t="s">
        <v>255</v>
      </c>
      <c r="C21" s="226">
        <v>1568232</v>
      </c>
      <c r="D21" s="226">
        <v>5811142</v>
      </c>
      <c r="E21" s="257">
        <f t="shared" si="0"/>
        <v>370.55371909258326</v>
      </c>
    </row>
    <row r="22" spans="1:5" ht="19.5" customHeight="1">
      <c r="A22" s="235">
        <v>921</v>
      </c>
      <c r="B22" s="219" t="s">
        <v>256</v>
      </c>
      <c r="C22" s="226">
        <v>67974</v>
      </c>
      <c r="D22" s="226">
        <v>63458</v>
      </c>
      <c r="E22" s="257">
        <f t="shared" si="0"/>
        <v>93.35628328478536</v>
      </c>
    </row>
    <row r="23" spans="1:5" ht="19.5" customHeight="1">
      <c r="A23" s="235">
        <v>926</v>
      </c>
      <c r="B23" s="219" t="s">
        <v>257</v>
      </c>
      <c r="C23" s="226">
        <v>21710</v>
      </c>
      <c r="D23" s="226">
        <v>182500</v>
      </c>
      <c r="E23" s="257">
        <f t="shared" si="0"/>
        <v>840.6264394288346</v>
      </c>
    </row>
    <row r="24" spans="1:5" ht="19.5" customHeight="1">
      <c r="A24" s="239" t="s">
        <v>220</v>
      </c>
      <c r="B24" s="240" t="s">
        <v>258</v>
      </c>
      <c r="C24" s="252">
        <f>SUM(C7:C23)</f>
        <v>9884653</v>
      </c>
      <c r="D24" s="252">
        <f>SUM(D7:D23)</f>
        <v>15237395</v>
      </c>
      <c r="E24" s="258">
        <f t="shared" si="0"/>
        <v>154.1520476237254</v>
      </c>
    </row>
    <row r="25" spans="1:5" ht="19.5" customHeight="1">
      <c r="A25" s="418" t="s">
        <v>259</v>
      </c>
      <c r="B25" s="419"/>
      <c r="C25" s="253"/>
      <c r="D25" s="253"/>
      <c r="E25" s="257"/>
    </row>
    <row r="26" spans="1:5" ht="16.5" customHeight="1">
      <c r="A26" s="241"/>
      <c r="B26" s="242" t="s">
        <v>262</v>
      </c>
      <c r="C26" s="254">
        <f>(C24-C27)</f>
        <v>9038965</v>
      </c>
      <c r="D26" s="254">
        <f>(D24-D27)</f>
        <v>14005323</v>
      </c>
      <c r="E26" s="257">
        <f t="shared" si="0"/>
        <v>154.94387908350126</v>
      </c>
    </row>
    <row r="27" spans="1:5" ht="35.25" customHeight="1">
      <c r="A27" s="243"/>
      <c r="B27" s="244" t="s">
        <v>362</v>
      </c>
      <c r="C27" s="226">
        <v>845688</v>
      </c>
      <c r="D27" s="226">
        <v>1232072</v>
      </c>
      <c r="E27" s="259">
        <f t="shared" si="0"/>
        <v>145.6887173520258</v>
      </c>
    </row>
    <row r="28" spans="1:5" ht="19.5" customHeight="1">
      <c r="A28" s="408" t="s">
        <v>363</v>
      </c>
      <c r="B28" s="409"/>
      <c r="C28" s="255"/>
      <c r="D28" s="255"/>
      <c r="E28" s="257"/>
    </row>
    <row r="29" spans="1:5" ht="19.5" customHeight="1">
      <c r="A29" s="245"/>
      <c r="B29" s="246" t="s">
        <v>364</v>
      </c>
      <c r="C29" s="226">
        <v>3252582</v>
      </c>
      <c r="D29" s="226">
        <v>7326462</v>
      </c>
      <c r="E29" s="257">
        <f t="shared" si="0"/>
        <v>225.2506470244255</v>
      </c>
    </row>
    <row r="30" spans="1:5" ht="19.5" customHeight="1">
      <c r="A30" s="245"/>
      <c r="B30" s="246" t="s">
        <v>365</v>
      </c>
      <c r="C30" s="226">
        <v>6632071</v>
      </c>
      <c r="D30" s="226">
        <v>7910933</v>
      </c>
      <c r="E30" s="257">
        <f t="shared" si="0"/>
        <v>119.28299621641565</v>
      </c>
    </row>
    <row r="31" spans="1:5" ht="32.25" customHeight="1">
      <c r="A31" s="245"/>
      <c r="B31" s="247" t="s">
        <v>366</v>
      </c>
      <c r="C31" s="226">
        <v>3122921</v>
      </c>
      <c r="D31" s="226">
        <v>3296595</v>
      </c>
      <c r="E31" s="257">
        <f t="shared" si="0"/>
        <v>105.56126780024215</v>
      </c>
    </row>
    <row r="32" spans="1:5" ht="19.5" customHeight="1">
      <c r="A32" s="245"/>
      <c r="B32" s="247" t="s">
        <v>367</v>
      </c>
      <c r="C32" s="226">
        <v>623709</v>
      </c>
      <c r="D32" s="226">
        <v>658776</v>
      </c>
      <c r="E32" s="257">
        <f t="shared" si="0"/>
        <v>105.6223334920612</v>
      </c>
    </row>
    <row r="33" spans="1:5" ht="19.5" customHeight="1" thickBot="1">
      <c r="A33" s="248"/>
      <c r="B33" s="249" t="s">
        <v>368</v>
      </c>
      <c r="C33" s="256">
        <v>2885441</v>
      </c>
      <c r="D33" s="256">
        <v>3955562</v>
      </c>
      <c r="E33" s="260">
        <f t="shared" si="0"/>
        <v>137.08691323094112</v>
      </c>
    </row>
    <row r="34" ht="15.75" customHeight="1" thickTop="1"/>
  </sheetData>
  <mergeCells count="10">
    <mergeCell ref="A1:E1"/>
    <mergeCell ref="A28:B28"/>
    <mergeCell ref="A4:A5"/>
    <mergeCell ref="B4:B5"/>
    <mergeCell ref="A3:E3"/>
    <mergeCell ref="E4:E5"/>
    <mergeCell ref="A25:B25"/>
    <mergeCell ref="A2:E2"/>
    <mergeCell ref="C4:C5"/>
    <mergeCell ref="D4:D5"/>
  </mergeCells>
  <printOptions horizontalCentered="1"/>
  <pageMargins left="0.7874015748031497" right="0.3937007874015748" top="0.3937007874015748" bottom="0.3937007874015748" header="0.5118110236220472" footer="0.5118110236220472"/>
  <pageSetup firstPageNumber="41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fdgf </dc:creator>
  <cp:keywords/>
  <dc:description/>
  <cp:lastModifiedBy>-</cp:lastModifiedBy>
  <cp:lastPrinted>2006-04-13T08:22:20Z</cp:lastPrinted>
  <dcterms:created xsi:type="dcterms:W3CDTF">2003-09-18T08:51:27Z</dcterms:created>
  <dcterms:modified xsi:type="dcterms:W3CDTF">2006-04-19T11:13:28Z</dcterms:modified>
  <cp:category/>
  <cp:version/>
  <cp:contentType/>
  <cp:contentStatus/>
</cp:coreProperties>
</file>